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'BRPL'!$A$1:$S$188</definedName>
    <definedName name="_xlnm.Print_Area" localSheetId="1">'BYPL'!$A$1:$Q$176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'NDPL'!$A$1:$Q$167</definedName>
    <definedName name="_xlnm.Print_Area" localSheetId="8">'PRAGATI'!$A$1:$Q$25</definedName>
    <definedName name="_xlnm.Print_Area" localSheetId="5">'ROHTAK ROAD'!$A$1:$Q$48</definedName>
  </definedNames>
  <calcPr fullCalcOnLoad="1"/>
</workbook>
</file>

<file path=xl/sharedStrings.xml><?xml version="1.0" encoding="utf-8"?>
<sst xmlns="http://schemas.openxmlformats.org/spreadsheetml/2006/main" count="1614" uniqueCount="460">
  <si>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</si>
  <si>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</si>
  <si>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</si>
  <si>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</si>
  <si>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</si>
  <si>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</si>
  <si>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</si>
  <si>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</si>
  <si>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</si>
  <si>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</si>
  <si>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</si>
  <si>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</si>
  <si>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</si>
  <si>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</si>
  <si>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</si>
  <si>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</si>
  <si>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</si>
  <si>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</si>
  <si>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</si>
  <si>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</si>
  <si>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</si>
  <si>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</si>
  <si>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</si>
  <si>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</si>
  <si>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</si>
  <si>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</si>
  <si>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</si>
  <si>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</si>
  <si>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</si>
  <si>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</si>
  <si>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</si>
  <si>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</si>
  <si>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</si>
  <si>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</si>
  <si>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</si>
  <si>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</si>
  <si>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</si>
  <si>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</si>
  <si>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</si>
  <si>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</si>
  <si>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</si>
  <si>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</si>
  <si>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</si>
  <si>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</si>
  <si>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</si>
  <si>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</si>
  <si>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</si>
  <si>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</si>
  <si>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</si>
  <si>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</si>
  <si>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</si>
  <si>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</si>
  <si>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</si>
  <si>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</si>
  <si>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</si>
  <si>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</si>
  <si>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</si>
  <si>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</si>
  <si>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</si>
  <si>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</si>
  <si>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</si>
  <si>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</si>
  <si>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</si>
  <si>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</si>
  <si>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</si>
  <si>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</si>
  <si>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</si>
  <si>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</si>
  <si>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</si>
  <si>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</si>
  <si>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</si>
  <si>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</si>
  <si>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</si>
  <si>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</si>
  <si>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</si>
  <si>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</si>
  <si>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</si>
  <si>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</si>
  <si>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</si>
  <si>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</si>
  <si>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</si>
  <si>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</si>
  <si>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</si>
  <si>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</si>
  <si>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</si>
  <si>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</si>
  <si>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</si>
  <si>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</si>
  <si>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</si>
  <si>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</si>
  <si>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</si>
  <si>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</si>
  <si>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</si>
  <si>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</si>
  <si>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</si>
  <si>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</si>
  <si>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</si>
  <si>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</si>
  <si>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</si>
  <si>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</si>
  <si>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</si>
  <si>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</si>
  <si>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</si>
  <si>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</si>
  <si>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</si>
  <si>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</si>
  <si>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</si>
  <si>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</si>
  <si>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</si>
  <si>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</si>
  <si>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</si>
  <si>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</si>
  <si>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</si>
  <si>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</si>
  <si>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</si>
  <si>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</si>
  <si>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</si>
  <si>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</si>
  <si>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</si>
  <si>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</si>
  <si>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</si>
  <si>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</si>
  <si>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</si>
  <si>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</si>
  <si>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</si>
  <si>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</si>
  <si>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</si>
  <si>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</si>
  <si>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</si>
  <si>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</si>
  <si>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</si>
  <si>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</si>
  <si>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</si>
  <si>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</si>
  <si>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</si>
  <si>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</si>
  <si>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</si>
  <si>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</si>
  <si>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</si>
  <si>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</si>
  <si>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</si>
  <si>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</si>
  <si>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</si>
  <si>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</si>
  <si>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</si>
  <si>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</si>
  <si>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</si>
  <si>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</si>
  <si>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</si>
  <si>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</si>
  <si>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</si>
  <si>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</si>
  <si>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</si>
  <si>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</si>
  <si>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</si>
  <si>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</si>
  <si>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</si>
  <si>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</si>
  <si>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</si>
  <si>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</si>
  <si>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</si>
  <si>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</si>
  <si>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</si>
  <si>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</si>
  <si>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</si>
  <si>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</si>
  <si>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</si>
  <si>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</si>
  <si>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</si>
  <si>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</si>
  <si>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</si>
  <si>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</si>
  <si>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</si>
  <si>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</si>
  <si>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</si>
  <si>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</si>
  <si>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</si>
  <si>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</si>
  <si>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</si>
  <si>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</si>
  <si>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</si>
  <si>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</si>
  <si>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</si>
  <si>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</si>
  <si>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</si>
  <si>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</si>
  <si>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</si>
  <si>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</si>
  <si>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</si>
  <si>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</si>
  <si>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</si>
  <si>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</si>
  <si>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</si>
  <si>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</si>
  <si>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</si>
  <si>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</si>
  <si>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</si>
  <si>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</si>
  <si>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</si>
  <si>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</si>
  <si>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</si>
  <si>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</si>
  <si>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</si>
  <si>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</si>
  <si>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</si>
  <si>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</si>
  <si>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</si>
  <si>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</si>
  <si>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</si>
  <si>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</si>
  <si>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</si>
  <si>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</si>
  <si>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</si>
  <si>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</si>
  <si>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</si>
  <si>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</si>
  <si>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</si>
  <si>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</si>
  <si>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</si>
  <si>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</si>
  <si>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</si>
  <si>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</si>
  <si>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</si>
  <si>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</si>
  <si>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</si>
  <si>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</si>
  <si>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</si>
  <si>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</si>
  <si>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</si>
  <si>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</si>
  <si>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</si>
  <si>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</si>
  <si>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</si>
  <si>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</si>
  <si>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</si>
  <si>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</si>
  <si>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</si>
  <si>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</si>
  <si>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</si>
  <si>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</si>
  <si>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</si>
  <si>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</si>
  <si>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</si>
  <si>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</si>
  <si>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</si>
  <si>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</si>
  <si>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</si>
  <si>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</si>
  <si>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</si>
  <si>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</si>
  <si>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</si>
  <si>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</si>
  <si>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</si>
  <si>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</si>
  <si>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</si>
  <si>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</si>
  <si>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</si>
  <si>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</si>
  <si>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</si>
  <si>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</si>
  <si>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</si>
  <si>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</si>
  <si>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</si>
  <si>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</si>
  <si>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</si>
  <si>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</si>
  <si>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</si>
  <si>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</si>
  <si>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</si>
  <si>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</si>
  <si>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</si>
  <si>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</si>
  <si>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</si>
  <si>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</si>
  <si>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</si>
  <si>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</si>
  <si>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</si>
  <si>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</si>
  <si>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</si>
  <si>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</si>
  <si>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</si>
  <si>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</si>
  <si>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</si>
  <si>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</si>
  <si>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</si>
  <si>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</si>
  <si>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</si>
  <si>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</si>
  <si>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</si>
  <si>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</si>
  <si>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</si>
  <si>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</si>
  <si>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</si>
  <si>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</si>
  <si>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</si>
  <si>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</si>
  <si>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</si>
  <si>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</si>
  <si>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</si>
  <si>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</si>
  <si>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</si>
  <si>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</si>
  <si>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</si>
  <si>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</si>
  <si>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</si>
  <si>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</si>
  <si>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</si>
  <si>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</si>
  <si>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</si>
  <si>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</si>
  <si>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</si>
  <si>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</si>
  <si>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</si>
  <si>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</si>
  <si>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</si>
  <si>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</si>
  <si>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</si>
  <si>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</si>
  <si>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</si>
  <si>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</si>
  <si>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</si>
  <si>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</si>
  <si>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</si>
  <si>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</si>
  <si>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</si>
  <si>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</si>
  <si>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</si>
  <si>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</si>
  <si>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</si>
  <si>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</si>
  <si>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</si>
  <si>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</si>
  <si>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</si>
  <si>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</si>
  <si>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</si>
  <si>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</si>
  <si>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</si>
  <si>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</si>
  <si>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</si>
  <si>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</si>
  <si>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</si>
  <si>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</si>
  <si>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</si>
  <si>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</si>
  <si>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</si>
  <si>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</si>
  <si>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</si>
  <si>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</si>
  <si>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</si>
  <si>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</si>
  <si>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</si>
  <si>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</si>
  <si>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</si>
  <si>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</si>
  <si>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</si>
  <si>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</si>
  <si>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</si>
  <si>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</si>
  <si>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</si>
  <si>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</si>
  <si>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</si>
  <si>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</si>
  <si>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</si>
  <si>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</si>
  <si>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</si>
  <si>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</si>
  <si>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</si>
  <si>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</si>
  <si>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</si>
  <si>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</si>
  <si>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</si>
  <si>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</si>
  <si>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</si>
  <si>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</si>
  <si>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</si>
  <si>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</si>
  <si>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</si>
  <si>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</si>
  <si>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</si>
  <si>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</si>
  <si>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</si>
  <si>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</si>
  <si>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</si>
  <si>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</si>
  <si>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</si>
  <si>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</si>
  <si>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</si>
  <si>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</si>
  <si>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</si>
  <si>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</si>
  <si>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</si>
  <si>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</si>
  <si>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</si>
  <si>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</si>
  <si>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</si>
  <si>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</si>
  <si>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</si>
  <si>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</si>
  <si>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</si>
  <si>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</si>
  <si>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</si>
  <si>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</si>
  <si>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</si>
  <si>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</si>
  <si>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</si>
  <si>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</si>
  <si>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</si>
  <si>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</si>
  <si>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</si>
  <si>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</si>
  <si>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</si>
  <si>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</si>
  <si>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</si>
  <si>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</si>
  <si>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</si>
  <si>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</si>
  <si>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</si>
  <si>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</si>
  <si>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</si>
  <si>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</si>
  <si>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</si>
  <si>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</si>
  <si>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</si>
  <si>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</si>
  <si>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</si>
  <si>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</si>
  <si>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</si>
  <si>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</si>
  <si>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</si>
  <si>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</si>
  <si>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</si>
  <si>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</si>
  <si>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</si>
  <si>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</si>
  <si>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04/07/2015</t>
  </si>
  <si>
    <t>w.e.f 25/08/2015</t>
  </si>
  <si>
    <t>66KV TX.1</t>
  </si>
  <si>
    <t>O/G REWARI LINE 1(payal)</t>
  </si>
  <si>
    <t>Tx-3</t>
  </si>
  <si>
    <t>from 04/01/2016</t>
  </si>
  <si>
    <t>BAY No 611</t>
  </si>
  <si>
    <t>BAY No 616</t>
  </si>
  <si>
    <t xml:space="preserve">             </t>
  </si>
  <si>
    <t>Tx.5</t>
  </si>
  <si>
    <t>FINAL READING 01/04/2016</t>
  </si>
  <si>
    <t>INTIAL READING 01/03/2016</t>
  </si>
  <si>
    <t>MARCH-2016</t>
  </si>
  <si>
    <t xml:space="preserve">                           PERIOD 1st March-2016 TO 1st April-2016</t>
  </si>
  <si>
    <t>w.e.f 01/03/2016</t>
  </si>
  <si>
    <t>w.e.f 11/03/2016</t>
  </si>
  <si>
    <t>w.e.f 15/03/2016</t>
  </si>
  <si>
    <t>w.e.f 23/03/2016</t>
  </si>
  <si>
    <t>w.e.f 29/03/2016</t>
  </si>
  <si>
    <t>Check Meter Data</t>
  </si>
  <si>
    <t>Data till 28/03</t>
  </si>
  <si>
    <t>data till 07/03</t>
  </si>
  <si>
    <t>Assessment</t>
  </si>
  <si>
    <t xml:space="preserve">Check Meter Data </t>
  </si>
  <si>
    <t>Data till 21/03</t>
  </si>
  <si>
    <t>Note :Sharing taken from wk-52 abt bill 2015-16</t>
  </si>
</sst>
</file>

<file path=xl/styles.xml><?xml version="1.0" encoding="utf-8"?>
<styleSheet xmlns="http://schemas.openxmlformats.org/spreadsheetml/2006/main">
  <numFmts count="3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"/>
    <numFmt numFmtId="177" formatCode="0.000"/>
    <numFmt numFmtId="178" formatCode="0.0"/>
    <numFmt numFmtId="179" formatCode="0.00000"/>
    <numFmt numFmtId="180" formatCode="0.0000000"/>
    <numFmt numFmtId="181" formatCode="0.000000"/>
    <numFmt numFmtId="182" formatCode="0_);\(0\)"/>
    <numFmt numFmtId="183" formatCode="[$-409]h:mm:ss\ AM/PM"/>
    <numFmt numFmtId="184" formatCode="[$-409]dddd\,\ mmmm\ dd\,\ yyyy"/>
    <numFmt numFmtId="185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8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6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6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6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6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6" fontId="21" fillId="0" borderId="15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 horizontal="center"/>
    </xf>
    <xf numFmtId="176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6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6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6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6" fontId="21" fillId="0" borderId="0" xfId="0" applyNumberFormat="1" applyFont="1" applyAlignment="1">
      <alignment horizontal="center"/>
    </xf>
    <xf numFmtId="176" fontId="17" fillId="0" borderId="0" xfId="0" applyNumberFormat="1" applyFont="1" applyAlignment="1">
      <alignment horizontal="center"/>
    </xf>
    <xf numFmtId="176" fontId="50" fillId="0" borderId="0" xfId="0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7" fillId="0" borderId="24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6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5" fontId="0" fillId="0" borderId="13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45" fillId="0" borderId="0" xfId="0" applyNumberFormat="1" applyFont="1" applyBorder="1" applyAlignment="1">
      <alignment horizontal="center" vertical="center"/>
    </xf>
    <xf numFmtId="185" fontId="21" fillId="0" borderId="0" xfId="0" applyNumberFormat="1" applyFont="1" applyBorder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21" fillId="0" borderId="0" xfId="0" applyNumberFormat="1" applyFont="1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13" fillId="0" borderId="0" xfId="0" applyNumberFormat="1" applyFont="1" applyAlignment="1">
      <alignment/>
    </xf>
    <xf numFmtId="185" fontId="23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1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/>
    </xf>
    <xf numFmtId="177" fontId="23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6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86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2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8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6" fontId="19" fillId="0" borderId="15" xfId="0" applyNumberFormat="1" applyFont="1" applyFill="1" applyBorder="1" applyAlignment="1">
      <alignment horizontal="center" vertical="center"/>
    </xf>
    <xf numFmtId="178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SheetLayoutView="85" workbookViewId="0" topLeftCell="A1">
      <selection activeCell="B64" sqref="B64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4.71093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7109375" style="0" customWidth="1"/>
    <col min="17" max="17" width="17.7109375" style="0" customWidth="1"/>
    <col min="18" max="18" width="4.7109375" style="0" customWidth="1"/>
  </cols>
  <sheetData>
    <row r="1" spans="1:17" ht="22.5" customHeight="1">
      <c r="A1" s="1" t="s">
        <v>238</v>
      </c>
      <c r="Q1" s="631" t="s">
        <v>446</v>
      </c>
    </row>
    <row r="2" spans="1:11" ht="15">
      <c r="A2" s="17" t="s">
        <v>239</v>
      </c>
      <c r="K2" s="93"/>
    </row>
    <row r="3" spans="1:8" ht="21" customHeight="1">
      <c r="A3" s="209" t="s">
        <v>0</v>
      </c>
      <c r="H3" s="4"/>
    </row>
    <row r="4" spans="1:16" ht="22.5" customHeight="1" thickBot="1">
      <c r="A4" s="209" t="s">
        <v>240</v>
      </c>
      <c r="G4" s="19"/>
      <c r="H4" s="19"/>
      <c r="I4" s="93" t="s">
        <v>398</v>
      </c>
      <c r="J4" s="19"/>
      <c r="K4" s="19"/>
      <c r="L4" s="19"/>
      <c r="M4" s="19"/>
      <c r="N4" s="93" t="s">
        <v>399</v>
      </c>
      <c r="O4" s="19"/>
      <c r="P4" s="19"/>
    </row>
    <row r="5" spans="1:17" s="5" customFormat="1" ht="51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444</v>
      </c>
      <c r="H5" s="36" t="s">
        <v>445</v>
      </c>
      <c r="I5" s="36" t="s">
        <v>4</v>
      </c>
      <c r="J5" s="36" t="s">
        <v>5</v>
      </c>
      <c r="K5" s="37" t="s">
        <v>6</v>
      </c>
      <c r="L5" s="38" t="str">
        <f>G5</f>
        <v>FINAL READING 01/04/2016</v>
      </c>
      <c r="M5" s="36" t="str">
        <f>H5</f>
        <v>INTIAL READING 01/03/2016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" customHeight="1" thickTop="1">
      <c r="A7" s="330"/>
      <c r="B7" s="419" t="s">
        <v>14</v>
      </c>
      <c r="C7" s="401"/>
      <c r="D7" s="423"/>
      <c r="E7" s="423"/>
      <c r="F7" s="401"/>
      <c r="G7" s="407"/>
      <c r="H7" s="21"/>
      <c r="I7" s="21"/>
      <c r="J7" s="21"/>
      <c r="K7" s="225"/>
      <c r="L7" s="407"/>
      <c r="M7" s="21"/>
      <c r="N7" s="21"/>
      <c r="O7" s="21"/>
      <c r="P7" s="224"/>
      <c r="Q7" s="171"/>
    </row>
    <row r="8" spans="1:17" s="618" customFormat="1" ht="16.5" customHeight="1">
      <c r="A8" s="330">
        <v>1</v>
      </c>
      <c r="B8" s="418" t="s">
        <v>15</v>
      </c>
      <c r="C8" s="401">
        <v>4864925</v>
      </c>
      <c r="D8" s="422" t="s">
        <v>12</v>
      </c>
      <c r="E8" s="393" t="s">
        <v>347</v>
      </c>
      <c r="F8" s="401">
        <v>-1000</v>
      </c>
      <c r="G8" s="410">
        <v>967809</v>
      </c>
      <c r="H8" s="411">
        <v>969606</v>
      </c>
      <c r="I8" s="411">
        <f>G8-H8</f>
        <v>-1797</v>
      </c>
      <c r="J8" s="411">
        <f>$F8*I8</f>
        <v>1797000</v>
      </c>
      <c r="K8" s="415">
        <f>J8/1000000</f>
        <v>1.797</v>
      </c>
      <c r="L8" s="410">
        <v>995525</v>
      </c>
      <c r="M8" s="411">
        <v>995525</v>
      </c>
      <c r="N8" s="411">
        <f>L8-M8</f>
        <v>0</v>
      </c>
      <c r="O8" s="411">
        <f>$F8*N8</f>
        <v>0</v>
      </c>
      <c r="P8" s="415">
        <f>O8/1000000</f>
        <v>0</v>
      </c>
      <c r="Q8" s="676"/>
    </row>
    <row r="9" spans="1:17" s="618" customFormat="1" ht="16.5">
      <c r="A9" s="330">
        <v>2</v>
      </c>
      <c r="B9" s="418" t="s">
        <v>381</v>
      </c>
      <c r="C9" s="401">
        <v>4864976</v>
      </c>
      <c r="D9" s="422" t="s">
        <v>12</v>
      </c>
      <c r="E9" s="393" t="s">
        <v>347</v>
      </c>
      <c r="F9" s="401">
        <v>-1000</v>
      </c>
      <c r="G9" s="410">
        <v>8564</v>
      </c>
      <c r="H9" s="411">
        <v>7472</v>
      </c>
      <c r="I9" s="411">
        <f>G9-H9</f>
        <v>1092</v>
      </c>
      <c r="J9" s="411">
        <f>$F9*I9</f>
        <v>-1092000</v>
      </c>
      <c r="K9" s="415">
        <f>J9/1000000</f>
        <v>-1.092</v>
      </c>
      <c r="L9" s="410">
        <v>178</v>
      </c>
      <c r="M9" s="411">
        <v>173</v>
      </c>
      <c r="N9" s="411">
        <f>L9-M9</f>
        <v>5</v>
      </c>
      <c r="O9" s="411">
        <f>$F9*N9</f>
        <v>-5000</v>
      </c>
      <c r="P9" s="415">
        <f>O9/1000000</f>
        <v>-0.005</v>
      </c>
      <c r="Q9" s="635"/>
    </row>
    <row r="10" spans="1:17" s="618" customFormat="1" ht="15.75" customHeight="1">
      <c r="A10" s="330">
        <v>3</v>
      </c>
      <c r="B10" s="418" t="s">
        <v>17</v>
      </c>
      <c r="C10" s="401">
        <v>4864905</v>
      </c>
      <c r="D10" s="422" t="s">
        <v>12</v>
      </c>
      <c r="E10" s="393" t="s">
        <v>347</v>
      </c>
      <c r="F10" s="401">
        <v>-1000</v>
      </c>
      <c r="G10" s="410">
        <v>971869</v>
      </c>
      <c r="H10" s="411">
        <v>974950</v>
      </c>
      <c r="I10" s="411">
        <f>G10-H10</f>
        <v>-3081</v>
      </c>
      <c r="J10" s="411">
        <f>$F10*I10</f>
        <v>3081000</v>
      </c>
      <c r="K10" s="415">
        <f>J10/1000000</f>
        <v>3.081</v>
      </c>
      <c r="L10" s="410">
        <v>996034</v>
      </c>
      <c r="M10" s="411">
        <v>996034</v>
      </c>
      <c r="N10" s="411">
        <f>L10-M10</f>
        <v>0</v>
      </c>
      <c r="O10" s="411">
        <f>$F10*N10</f>
        <v>0</v>
      </c>
      <c r="P10" s="415">
        <f>O10/1000000</f>
        <v>0</v>
      </c>
      <c r="Q10" s="622"/>
    </row>
    <row r="11" spans="1:17" ht="15.75" customHeight="1">
      <c r="A11" s="330"/>
      <c r="B11" s="419" t="s">
        <v>18</v>
      </c>
      <c r="C11" s="401"/>
      <c r="D11" s="423"/>
      <c r="E11" s="423"/>
      <c r="F11" s="401"/>
      <c r="G11" s="407"/>
      <c r="H11" s="408"/>
      <c r="I11" s="408"/>
      <c r="J11" s="408"/>
      <c r="K11" s="409"/>
      <c r="L11" s="407"/>
      <c r="M11" s="408"/>
      <c r="N11" s="408"/>
      <c r="O11" s="408"/>
      <c r="P11" s="409"/>
      <c r="Q11" s="171"/>
    </row>
    <row r="12" spans="1:17" s="618" customFormat="1" ht="15.75" customHeight="1">
      <c r="A12" s="330">
        <v>4</v>
      </c>
      <c r="B12" s="418" t="s">
        <v>15</v>
      </c>
      <c r="C12" s="401">
        <v>5295129</v>
      </c>
      <c r="D12" s="422" t="s">
        <v>12</v>
      </c>
      <c r="E12" s="393" t="s">
        <v>347</v>
      </c>
      <c r="F12" s="401">
        <v>-1000</v>
      </c>
      <c r="G12" s="410">
        <v>999018</v>
      </c>
      <c r="H12" s="411">
        <v>999248</v>
      </c>
      <c r="I12" s="411">
        <f>G12-H12</f>
        <v>-230</v>
      </c>
      <c r="J12" s="411">
        <f>$F12*I12</f>
        <v>230000</v>
      </c>
      <c r="K12" s="415">
        <f>J12/1000000</f>
        <v>0.23</v>
      </c>
      <c r="L12" s="410">
        <v>999959</v>
      </c>
      <c r="M12" s="411">
        <v>999987</v>
      </c>
      <c r="N12" s="411">
        <f>L12-M12</f>
        <v>-28</v>
      </c>
      <c r="O12" s="411">
        <f>$F12*N12</f>
        <v>28000</v>
      </c>
      <c r="P12" s="415">
        <f>O12/1000000</f>
        <v>0.028</v>
      </c>
      <c r="Q12" s="622"/>
    </row>
    <row r="13" spans="1:17" s="618" customFormat="1" ht="15.75" customHeight="1">
      <c r="A13" s="330">
        <v>5</v>
      </c>
      <c r="B13" s="418" t="s">
        <v>16</v>
      </c>
      <c r="C13" s="401">
        <v>4864912</v>
      </c>
      <c r="D13" s="422" t="s">
        <v>12</v>
      </c>
      <c r="E13" s="393" t="s">
        <v>347</v>
      </c>
      <c r="F13" s="401">
        <v>-1000</v>
      </c>
      <c r="G13" s="410">
        <v>630</v>
      </c>
      <c r="H13" s="411">
        <v>707</v>
      </c>
      <c r="I13" s="411">
        <f>G13-H13</f>
        <v>-77</v>
      </c>
      <c r="J13" s="411">
        <f>$F13*I13</f>
        <v>77000</v>
      </c>
      <c r="K13" s="415">
        <f>J13/1000000</f>
        <v>0.077</v>
      </c>
      <c r="L13" s="410">
        <v>0</v>
      </c>
      <c r="M13" s="411">
        <v>0</v>
      </c>
      <c r="N13" s="411">
        <f>L13-M13</f>
        <v>0</v>
      </c>
      <c r="O13" s="411">
        <f>$F13*N13</f>
        <v>0</v>
      </c>
      <c r="P13" s="415">
        <f>O13/1000000</f>
        <v>0</v>
      </c>
      <c r="Q13" s="622"/>
    </row>
    <row r="14" spans="1:17" ht="15.75" customHeight="1">
      <c r="A14" s="330"/>
      <c r="B14" s="419" t="s">
        <v>21</v>
      </c>
      <c r="C14" s="401"/>
      <c r="D14" s="423"/>
      <c r="E14" s="393"/>
      <c r="F14" s="401"/>
      <c r="G14" s="407"/>
      <c r="H14" s="408"/>
      <c r="I14" s="408"/>
      <c r="J14" s="408"/>
      <c r="K14" s="409"/>
      <c r="L14" s="407"/>
      <c r="M14" s="408"/>
      <c r="N14" s="408"/>
      <c r="O14" s="408"/>
      <c r="P14" s="409"/>
      <c r="Q14" s="171"/>
    </row>
    <row r="15" spans="1:17" s="618" customFormat="1" ht="14.25" customHeight="1">
      <c r="A15" s="330">
        <v>6</v>
      </c>
      <c r="B15" s="418" t="s">
        <v>15</v>
      </c>
      <c r="C15" s="401">
        <v>4864982</v>
      </c>
      <c r="D15" s="422" t="s">
        <v>12</v>
      </c>
      <c r="E15" s="393" t="s">
        <v>347</v>
      </c>
      <c r="F15" s="401">
        <v>-1000</v>
      </c>
      <c r="G15" s="410">
        <v>24306</v>
      </c>
      <c r="H15" s="411">
        <v>23357</v>
      </c>
      <c r="I15" s="411">
        <f>G15-H15</f>
        <v>949</v>
      </c>
      <c r="J15" s="411">
        <f>$F15*I15</f>
        <v>-949000</v>
      </c>
      <c r="K15" s="415">
        <f>J15/1000000</f>
        <v>-0.949</v>
      </c>
      <c r="L15" s="410">
        <v>17857</v>
      </c>
      <c r="M15" s="411">
        <v>17857</v>
      </c>
      <c r="N15" s="411">
        <f>L15-M15</f>
        <v>0</v>
      </c>
      <c r="O15" s="411">
        <f>$F15*N15</f>
        <v>0</v>
      </c>
      <c r="P15" s="415">
        <f>O15/1000000</f>
        <v>0</v>
      </c>
      <c r="Q15" s="622"/>
    </row>
    <row r="16" spans="1:17" s="618" customFormat="1" ht="13.5" customHeight="1">
      <c r="A16" s="330">
        <v>7</v>
      </c>
      <c r="B16" s="418" t="s">
        <v>16</v>
      </c>
      <c r="C16" s="401">
        <v>4865022</v>
      </c>
      <c r="D16" s="422" t="s">
        <v>12</v>
      </c>
      <c r="E16" s="393" t="s">
        <v>347</v>
      </c>
      <c r="F16" s="401">
        <v>-1000</v>
      </c>
      <c r="G16" s="410">
        <v>1000744</v>
      </c>
      <c r="H16" s="411">
        <v>999958</v>
      </c>
      <c r="I16" s="411">
        <f>G16-H16</f>
        <v>786</v>
      </c>
      <c r="J16" s="411">
        <f>$F16*I16</f>
        <v>-786000</v>
      </c>
      <c r="K16" s="415">
        <f>J16/1000000</f>
        <v>-0.786</v>
      </c>
      <c r="L16" s="410">
        <v>999997</v>
      </c>
      <c r="M16" s="411">
        <v>999997</v>
      </c>
      <c r="N16" s="411">
        <f>L16-M16</f>
        <v>0</v>
      </c>
      <c r="O16" s="411">
        <f>$F16*N16</f>
        <v>0</v>
      </c>
      <c r="P16" s="415">
        <f>O16/1000000</f>
        <v>0</v>
      </c>
      <c r="Q16" s="640"/>
    </row>
    <row r="17" spans="1:17" s="618" customFormat="1" ht="14.25" customHeight="1">
      <c r="A17" s="330">
        <v>8</v>
      </c>
      <c r="B17" s="418" t="s">
        <v>22</v>
      </c>
      <c r="C17" s="401">
        <v>4864953</v>
      </c>
      <c r="D17" s="422" t="s">
        <v>12</v>
      </c>
      <c r="E17" s="393" t="s">
        <v>347</v>
      </c>
      <c r="F17" s="401">
        <v>-1250</v>
      </c>
      <c r="G17" s="410">
        <v>12280</v>
      </c>
      <c r="H17" s="411">
        <v>13026</v>
      </c>
      <c r="I17" s="411">
        <f>G17-H17</f>
        <v>-746</v>
      </c>
      <c r="J17" s="411">
        <f>$F17*I17</f>
        <v>932500</v>
      </c>
      <c r="K17" s="415">
        <f>J17/1000000</f>
        <v>0.9325</v>
      </c>
      <c r="L17" s="410">
        <v>993244</v>
      </c>
      <c r="M17" s="411">
        <v>993244</v>
      </c>
      <c r="N17" s="411">
        <f>L17-M17</f>
        <v>0</v>
      </c>
      <c r="O17" s="411">
        <f>$F17*N17</f>
        <v>0</v>
      </c>
      <c r="P17" s="415">
        <f>O17/1000000</f>
        <v>0</v>
      </c>
      <c r="Q17" s="639"/>
    </row>
    <row r="18" spans="1:17" s="618" customFormat="1" ht="13.5" customHeight="1">
      <c r="A18" s="330">
        <v>9</v>
      </c>
      <c r="B18" s="418" t="s">
        <v>23</v>
      </c>
      <c r="C18" s="401">
        <v>4864984</v>
      </c>
      <c r="D18" s="422" t="s">
        <v>12</v>
      </c>
      <c r="E18" s="393" t="s">
        <v>347</v>
      </c>
      <c r="F18" s="401">
        <v>-1000</v>
      </c>
      <c r="G18" s="410">
        <v>995482</v>
      </c>
      <c r="H18" s="411">
        <v>996953</v>
      </c>
      <c r="I18" s="411">
        <f>G18-H18</f>
        <v>-1471</v>
      </c>
      <c r="J18" s="411">
        <f>$F18*I18</f>
        <v>1471000</v>
      </c>
      <c r="K18" s="415">
        <f>J18/1000000</f>
        <v>1.471</v>
      </c>
      <c r="L18" s="410">
        <v>982506</v>
      </c>
      <c r="M18" s="411">
        <v>982506</v>
      </c>
      <c r="N18" s="411">
        <f>L18-M18</f>
        <v>0</v>
      </c>
      <c r="O18" s="411">
        <f>$F18*N18</f>
        <v>0</v>
      </c>
      <c r="P18" s="415">
        <f>O18/1000000</f>
        <v>0</v>
      </c>
      <c r="Q18" s="622"/>
    </row>
    <row r="19" spans="1:17" ht="15.75" customHeight="1">
      <c r="A19" s="330"/>
      <c r="B19" s="419" t="s">
        <v>24</v>
      </c>
      <c r="C19" s="401"/>
      <c r="D19" s="423"/>
      <c r="E19" s="393"/>
      <c r="F19" s="401"/>
      <c r="G19" s="407"/>
      <c r="H19" s="408"/>
      <c r="I19" s="408"/>
      <c r="J19" s="408"/>
      <c r="K19" s="409"/>
      <c r="L19" s="407"/>
      <c r="M19" s="408"/>
      <c r="N19" s="408"/>
      <c r="O19" s="408"/>
      <c r="P19" s="409"/>
      <c r="Q19" s="171"/>
    </row>
    <row r="20" spans="1:17" s="618" customFormat="1" ht="15.75" customHeight="1">
      <c r="A20" s="330">
        <v>10</v>
      </c>
      <c r="B20" s="418" t="s">
        <v>15</v>
      </c>
      <c r="C20" s="401">
        <v>4864930</v>
      </c>
      <c r="D20" s="422" t="s">
        <v>12</v>
      </c>
      <c r="E20" s="393" t="s">
        <v>347</v>
      </c>
      <c r="F20" s="401">
        <v>-1000</v>
      </c>
      <c r="G20" s="410">
        <v>999989</v>
      </c>
      <c r="H20" s="411">
        <v>1000008</v>
      </c>
      <c r="I20" s="411">
        <f>G20-H20</f>
        <v>-19</v>
      </c>
      <c r="J20" s="411">
        <f>$F20*I20</f>
        <v>19000</v>
      </c>
      <c r="K20" s="415">
        <f>J20/1000000</f>
        <v>0.019</v>
      </c>
      <c r="L20" s="410">
        <v>0</v>
      </c>
      <c r="M20" s="411">
        <v>0</v>
      </c>
      <c r="N20" s="411">
        <f>L20-M20</f>
        <v>0</v>
      </c>
      <c r="O20" s="411">
        <f>$F20*N20</f>
        <v>0</v>
      </c>
      <c r="P20" s="415">
        <f>O20/1000000</f>
        <v>0</v>
      </c>
      <c r="Q20" s="640"/>
    </row>
    <row r="21" spans="1:17" s="618" customFormat="1" ht="15.75" customHeight="1">
      <c r="A21" s="330">
        <v>11</v>
      </c>
      <c r="B21" s="418" t="s">
        <v>25</v>
      </c>
      <c r="C21" s="401">
        <v>5295131</v>
      </c>
      <c r="D21" s="422" t="s">
        <v>12</v>
      </c>
      <c r="E21" s="393" t="s">
        <v>347</v>
      </c>
      <c r="F21" s="401">
        <v>-1000</v>
      </c>
      <c r="G21" s="410">
        <v>843</v>
      </c>
      <c r="H21" s="411">
        <v>694</v>
      </c>
      <c r="I21" s="411">
        <f>G21-H21</f>
        <v>149</v>
      </c>
      <c r="J21" s="411">
        <f>$F21*I21</f>
        <v>-149000</v>
      </c>
      <c r="K21" s="415">
        <f>J21/1000000</f>
        <v>-0.149</v>
      </c>
      <c r="L21" s="410">
        <v>0</v>
      </c>
      <c r="M21" s="411">
        <v>0</v>
      </c>
      <c r="N21" s="411">
        <f>L21-M21</f>
        <v>0</v>
      </c>
      <c r="O21" s="411">
        <f>$F21*N21</f>
        <v>0</v>
      </c>
      <c r="P21" s="415">
        <f>O21/1000000</f>
        <v>0</v>
      </c>
      <c r="Q21" s="622"/>
    </row>
    <row r="22" spans="1:17" ht="16.5">
      <c r="A22" s="330">
        <v>12</v>
      </c>
      <c r="B22" s="418" t="s">
        <v>22</v>
      </c>
      <c r="C22" s="401">
        <v>5128410</v>
      </c>
      <c r="D22" s="422" t="s">
        <v>12</v>
      </c>
      <c r="E22" s="393" t="s">
        <v>347</v>
      </c>
      <c r="F22" s="401">
        <v>-1000</v>
      </c>
      <c r="G22" s="407">
        <v>979890</v>
      </c>
      <c r="H22" s="408">
        <v>981495</v>
      </c>
      <c r="I22" s="408">
        <f>G22-H22</f>
        <v>-1605</v>
      </c>
      <c r="J22" s="408">
        <f>$F22*I22</f>
        <v>1605000</v>
      </c>
      <c r="K22" s="409">
        <f>J22/1000000</f>
        <v>1.605</v>
      </c>
      <c r="L22" s="407">
        <v>997759</v>
      </c>
      <c r="M22" s="408">
        <v>997759</v>
      </c>
      <c r="N22" s="408">
        <f>L22-M22</f>
        <v>0</v>
      </c>
      <c r="O22" s="408">
        <f>$F22*N22</f>
        <v>0</v>
      </c>
      <c r="P22" s="409">
        <f>O22/1000000</f>
        <v>0</v>
      </c>
      <c r="Q22" s="537"/>
    </row>
    <row r="23" spans="1:17" s="618" customFormat="1" ht="18.75" customHeight="1">
      <c r="A23" s="330">
        <v>13</v>
      </c>
      <c r="B23" s="418" t="s">
        <v>26</v>
      </c>
      <c r="C23" s="401">
        <v>4902494</v>
      </c>
      <c r="D23" s="422" t="s">
        <v>12</v>
      </c>
      <c r="E23" s="393" t="s">
        <v>347</v>
      </c>
      <c r="F23" s="401">
        <v>1000</v>
      </c>
      <c r="G23" s="410">
        <v>969915</v>
      </c>
      <c r="H23" s="411">
        <v>974465</v>
      </c>
      <c r="I23" s="411">
        <f>G23-H23</f>
        <v>-4550</v>
      </c>
      <c r="J23" s="411">
        <f>$F23*I23</f>
        <v>-4550000</v>
      </c>
      <c r="K23" s="415">
        <f>J23/1000000</f>
        <v>-4.55</v>
      </c>
      <c r="L23" s="410">
        <v>999999</v>
      </c>
      <c r="M23" s="411">
        <v>999999</v>
      </c>
      <c r="N23" s="411">
        <f>L23-M23</f>
        <v>0</v>
      </c>
      <c r="O23" s="411">
        <f>$F23*N23</f>
        <v>0</v>
      </c>
      <c r="P23" s="415">
        <f>O23/1000000</f>
        <v>0</v>
      </c>
      <c r="Q23" s="622"/>
    </row>
    <row r="24" spans="1:17" ht="15.75" customHeight="1">
      <c r="A24" s="330"/>
      <c r="B24" s="419" t="s">
        <v>442</v>
      </c>
      <c r="C24" s="401"/>
      <c r="D24" s="423"/>
      <c r="E24" s="393"/>
      <c r="F24" s="401"/>
      <c r="G24" s="407"/>
      <c r="H24" s="408"/>
      <c r="I24" s="408"/>
      <c r="J24" s="408"/>
      <c r="K24" s="409"/>
      <c r="L24" s="407"/>
      <c r="M24" s="408"/>
      <c r="N24" s="408"/>
      <c r="O24" s="408"/>
      <c r="P24" s="409"/>
      <c r="Q24" s="171"/>
    </row>
    <row r="25" spans="1:17" s="618" customFormat="1" ht="15.75" customHeight="1">
      <c r="A25" s="330">
        <v>14</v>
      </c>
      <c r="B25" s="418" t="s">
        <v>15</v>
      </c>
      <c r="C25" s="401">
        <v>4865034</v>
      </c>
      <c r="D25" s="422" t="s">
        <v>12</v>
      </c>
      <c r="E25" s="393" t="s">
        <v>347</v>
      </c>
      <c r="F25" s="401">
        <v>-1000</v>
      </c>
      <c r="G25" s="410">
        <v>983076</v>
      </c>
      <c r="H25" s="411">
        <v>983505</v>
      </c>
      <c r="I25" s="411">
        <f>G25-H25</f>
        <v>-429</v>
      </c>
      <c r="J25" s="411">
        <f>$F25*I25</f>
        <v>429000</v>
      </c>
      <c r="K25" s="415">
        <f>J25/1000000</f>
        <v>0.429</v>
      </c>
      <c r="L25" s="410">
        <v>16831</v>
      </c>
      <c r="M25" s="411">
        <v>16835</v>
      </c>
      <c r="N25" s="411">
        <f>L25-M25</f>
        <v>-4</v>
      </c>
      <c r="O25" s="411">
        <f>$F25*N25</f>
        <v>4000</v>
      </c>
      <c r="P25" s="415">
        <f>O25/1000000</f>
        <v>0.004</v>
      </c>
      <c r="Q25" s="622"/>
    </row>
    <row r="26" spans="1:17" s="618" customFormat="1" ht="15.75" customHeight="1">
      <c r="A26" s="330">
        <v>15</v>
      </c>
      <c r="B26" s="418" t="s">
        <v>16</v>
      </c>
      <c r="C26" s="401">
        <v>4865035</v>
      </c>
      <c r="D26" s="422" t="s">
        <v>12</v>
      </c>
      <c r="E26" s="393" t="s">
        <v>347</v>
      </c>
      <c r="F26" s="401">
        <v>-1000</v>
      </c>
      <c r="G26" s="410">
        <v>5289</v>
      </c>
      <c r="H26" s="411">
        <v>4898</v>
      </c>
      <c r="I26" s="411">
        <f>G26-H26</f>
        <v>391</v>
      </c>
      <c r="J26" s="411">
        <f>$F26*I26</f>
        <v>-391000</v>
      </c>
      <c r="K26" s="415">
        <f>J26/1000000</f>
        <v>-0.391</v>
      </c>
      <c r="L26" s="410">
        <v>20177</v>
      </c>
      <c r="M26" s="411">
        <v>20178</v>
      </c>
      <c r="N26" s="411">
        <f>L26-M26</f>
        <v>-1</v>
      </c>
      <c r="O26" s="411">
        <f>$F26*N26</f>
        <v>1000</v>
      </c>
      <c r="P26" s="415">
        <f>O26/1000000</f>
        <v>0.001</v>
      </c>
      <c r="Q26" s="622"/>
    </row>
    <row r="27" spans="1:17" s="618" customFormat="1" ht="15.75" customHeight="1">
      <c r="A27" s="330">
        <v>16</v>
      </c>
      <c r="B27" s="418" t="s">
        <v>17</v>
      </c>
      <c r="C27" s="401">
        <v>4865052</v>
      </c>
      <c r="D27" s="422" t="s">
        <v>12</v>
      </c>
      <c r="E27" s="393" t="s">
        <v>347</v>
      </c>
      <c r="F27" s="401">
        <v>-1000</v>
      </c>
      <c r="G27" s="410">
        <v>11606</v>
      </c>
      <c r="H27" s="411">
        <v>10845</v>
      </c>
      <c r="I27" s="411">
        <f>G27-H27</f>
        <v>761</v>
      </c>
      <c r="J27" s="411">
        <f>$F27*I27</f>
        <v>-761000</v>
      </c>
      <c r="K27" s="415">
        <f>J27/1000000</f>
        <v>-0.761</v>
      </c>
      <c r="L27" s="410">
        <v>0</v>
      </c>
      <c r="M27" s="411">
        <v>0</v>
      </c>
      <c r="N27" s="411">
        <f>L27-M27</f>
        <v>0</v>
      </c>
      <c r="O27" s="411">
        <f>$F27*N27</f>
        <v>0</v>
      </c>
      <c r="P27" s="415">
        <f>O27/1000000</f>
        <v>0</v>
      </c>
      <c r="Q27" s="622"/>
    </row>
    <row r="28" spans="1:17" ht="15.75" customHeight="1">
      <c r="A28" s="330"/>
      <c r="B28" s="419" t="s">
        <v>27</v>
      </c>
      <c r="C28" s="401"/>
      <c r="D28" s="423"/>
      <c r="E28" s="393"/>
      <c r="F28" s="401"/>
      <c r="G28" s="407"/>
      <c r="H28" s="408"/>
      <c r="I28" s="408"/>
      <c r="J28" s="408"/>
      <c r="K28" s="409"/>
      <c r="L28" s="407"/>
      <c r="M28" s="408"/>
      <c r="N28" s="408"/>
      <c r="O28" s="408"/>
      <c r="P28" s="409"/>
      <c r="Q28" s="171"/>
    </row>
    <row r="29" spans="1:17" s="618" customFormat="1" ht="15.75" customHeight="1">
      <c r="A29" s="330">
        <v>17</v>
      </c>
      <c r="B29" s="418" t="s">
        <v>437</v>
      </c>
      <c r="C29" s="401">
        <v>4864800</v>
      </c>
      <c r="D29" s="422" t="s">
        <v>12</v>
      </c>
      <c r="E29" s="393" t="s">
        <v>347</v>
      </c>
      <c r="F29" s="401">
        <v>200</v>
      </c>
      <c r="G29" s="410">
        <v>97</v>
      </c>
      <c r="H29" s="411">
        <v>109</v>
      </c>
      <c r="I29" s="411">
        <f aca="true" t="shared" si="0" ref="I29:I34">G29-H29</f>
        <v>-12</v>
      </c>
      <c r="J29" s="411">
        <f aca="true" t="shared" si="1" ref="J29:J34">$F29*I29</f>
        <v>-2400</v>
      </c>
      <c r="K29" s="415">
        <f aca="true" t="shared" si="2" ref="K29:K34">J29/1000000</f>
        <v>-0.0024</v>
      </c>
      <c r="L29" s="410">
        <v>981012</v>
      </c>
      <c r="M29" s="411">
        <v>980809</v>
      </c>
      <c r="N29" s="411">
        <f aca="true" t="shared" si="3" ref="N29:N34">L29-M29</f>
        <v>203</v>
      </c>
      <c r="O29" s="411">
        <f aca="true" t="shared" si="4" ref="O29:O34">$F29*N29</f>
        <v>40600</v>
      </c>
      <c r="P29" s="415">
        <f aca="true" t="shared" si="5" ref="P29:P34">O29/1000000</f>
        <v>0.0406</v>
      </c>
      <c r="Q29" s="623"/>
    </row>
    <row r="30" spans="1:17" s="618" customFormat="1" ht="15.75" customHeight="1">
      <c r="A30" s="330">
        <v>18</v>
      </c>
      <c r="B30" s="418" t="s">
        <v>28</v>
      </c>
      <c r="C30" s="401">
        <v>4864887</v>
      </c>
      <c r="D30" s="422" t="s">
        <v>12</v>
      </c>
      <c r="E30" s="393" t="s">
        <v>347</v>
      </c>
      <c r="F30" s="401">
        <v>1000</v>
      </c>
      <c r="G30" s="410">
        <v>778</v>
      </c>
      <c r="H30" s="411">
        <v>778</v>
      </c>
      <c r="I30" s="411">
        <f t="shared" si="0"/>
        <v>0</v>
      </c>
      <c r="J30" s="411">
        <f t="shared" si="1"/>
        <v>0</v>
      </c>
      <c r="K30" s="415">
        <f t="shared" si="2"/>
        <v>0</v>
      </c>
      <c r="L30" s="410">
        <v>28824</v>
      </c>
      <c r="M30" s="411">
        <v>28858</v>
      </c>
      <c r="N30" s="411">
        <f t="shared" si="3"/>
        <v>-34</v>
      </c>
      <c r="O30" s="411">
        <f t="shared" si="4"/>
        <v>-34000</v>
      </c>
      <c r="P30" s="415">
        <f t="shared" si="5"/>
        <v>-0.034</v>
      </c>
      <c r="Q30" s="622"/>
    </row>
    <row r="31" spans="1:17" s="618" customFormat="1" ht="15.75" customHeight="1">
      <c r="A31" s="330">
        <v>19</v>
      </c>
      <c r="B31" s="418" t="s">
        <v>29</v>
      </c>
      <c r="C31" s="401">
        <v>4864798</v>
      </c>
      <c r="D31" s="422" t="s">
        <v>12</v>
      </c>
      <c r="E31" s="393" t="s">
        <v>347</v>
      </c>
      <c r="F31" s="401">
        <v>100</v>
      </c>
      <c r="G31" s="410">
        <v>6200</v>
      </c>
      <c r="H31" s="411">
        <v>6034</v>
      </c>
      <c r="I31" s="411">
        <f t="shared" si="0"/>
        <v>166</v>
      </c>
      <c r="J31" s="411">
        <f t="shared" si="1"/>
        <v>16600</v>
      </c>
      <c r="K31" s="415">
        <f t="shared" si="2"/>
        <v>0.0166</v>
      </c>
      <c r="L31" s="410">
        <v>169412</v>
      </c>
      <c r="M31" s="411">
        <v>169094</v>
      </c>
      <c r="N31" s="411">
        <f t="shared" si="3"/>
        <v>318</v>
      </c>
      <c r="O31" s="411">
        <f t="shared" si="4"/>
        <v>31800</v>
      </c>
      <c r="P31" s="415">
        <f t="shared" si="5"/>
        <v>0.0318</v>
      </c>
      <c r="Q31" s="622"/>
    </row>
    <row r="32" spans="1:17" s="618" customFormat="1" ht="15.75" customHeight="1">
      <c r="A32" s="330">
        <v>20</v>
      </c>
      <c r="B32" s="418" t="s">
        <v>30</v>
      </c>
      <c r="C32" s="401">
        <v>4864799</v>
      </c>
      <c r="D32" s="422" t="s">
        <v>12</v>
      </c>
      <c r="E32" s="393" t="s">
        <v>347</v>
      </c>
      <c r="F32" s="401">
        <v>100</v>
      </c>
      <c r="G32" s="410">
        <v>41738</v>
      </c>
      <c r="H32" s="411">
        <v>41249</v>
      </c>
      <c r="I32" s="411">
        <f t="shared" si="0"/>
        <v>489</v>
      </c>
      <c r="J32" s="411">
        <f t="shared" si="1"/>
        <v>48900</v>
      </c>
      <c r="K32" s="415">
        <f t="shared" si="2"/>
        <v>0.0489</v>
      </c>
      <c r="L32" s="410">
        <v>251272</v>
      </c>
      <c r="M32" s="411">
        <v>250919</v>
      </c>
      <c r="N32" s="411">
        <f t="shared" si="3"/>
        <v>353</v>
      </c>
      <c r="O32" s="411">
        <f t="shared" si="4"/>
        <v>35300</v>
      </c>
      <c r="P32" s="415">
        <f t="shared" si="5"/>
        <v>0.0353</v>
      </c>
      <c r="Q32" s="622"/>
    </row>
    <row r="33" spans="1:17" s="618" customFormat="1" ht="15.75" customHeight="1">
      <c r="A33" s="330">
        <v>21</v>
      </c>
      <c r="B33" s="418" t="s">
        <v>31</v>
      </c>
      <c r="C33" s="401">
        <v>4864888</v>
      </c>
      <c r="D33" s="422" t="s">
        <v>12</v>
      </c>
      <c r="E33" s="393" t="s">
        <v>347</v>
      </c>
      <c r="F33" s="401">
        <v>1000</v>
      </c>
      <c r="G33" s="410">
        <v>996456</v>
      </c>
      <c r="H33" s="411">
        <v>996456</v>
      </c>
      <c r="I33" s="411">
        <f t="shared" si="0"/>
        <v>0</v>
      </c>
      <c r="J33" s="411">
        <f t="shared" si="1"/>
        <v>0</v>
      </c>
      <c r="K33" s="415">
        <f t="shared" si="2"/>
        <v>0</v>
      </c>
      <c r="L33" s="410">
        <v>998296</v>
      </c>
      <c r="M33" s="411">
        <v>999074</v>
      </c>
      <c r="N33" s="411">
        <f t="shared" si="3"/>
        <v>-778</v>
      </c>
      <c r="O33" s="411">
        <f t="shared" si="4"/>
        <v>-778000</v>
      </c>
      <c r="P33" s="415">
        <f t="shared" si="5"/>
        <v>-0.778</v>
      </c>
      <c r="Q33" s="622"/>
    </row>
    <row r="34" spans="1:17" s="618" customFormat="1" ht="15.75" customHeight="1">
      <c r="A34" s="330">
        <v>22</v>
      </c>
      <c r="B34" s="418" t="s">
        <v>375</v>
      </c>
      <c r="C34" s="401">
        <v>5128402</v>
      </c>
      <c r="D34" s="422" t="s">
        <v>12</v>
      </c>
      <c r="E34" s="393" t="s">
        <v>347</v>
      </c>
      <c r="F34" s="401">
        <v>1000</v>
      </c>
      <c r="G34" s="410">
        <v>541</v>
      </c>
      <c r="H34" s="411">
        <v>541</v>
      </c>
      <c r="I34" s="411">
        <f t="shared" si="0"/>
        <v>0</v>
      </c>
      <c r="J34" s="411">
        <f t="shared" si="1"/>
        <v>0</v>
      </c>
      <c r="K34" s="415">
        <f t="shared" si="2"/>
        <v>0</v>
      </c>
      <c r="L34" s="410">
        <v>4003</v>
      </c>
      <c r="M34" s="411">
        <v>4537</v>
      </c>
      <c r="N34" s="411">
        <f t="shared" si="3"/>
        <v>-534</v>
      </c>
      <c r="O34" s="411">
        <f t="shared" si="4"/>
        <v>-534000</v>
      </c>
      <c r="P34" s="415">
        <f t="shared" si="5"/>
        <v>-0.534</v>
      </c>
      <c r="Q34" s="639"/>
    </row>
    <row r="35" spans="1:17" s="618" customFormat="1" ht="21" customHeight="1">
      <c r="A35" s="330">
        <v>23</v>
      </c>
      <c r="B35" s="418" t="s">
        <v>415</v>
      </c>
      <c r="C35" s="401">
        <v>5295123</v>
      </c>
      <c r="D35" s="422" t="s">
        <v>12</v>
      </c>
      <c r="E35" s="393" t="s">
        <v>347</v>
      </c>
      <c r="F35" s="401">
        <v>100</v>
      </c>
      <c r="G35" s="410">
        <v>999088</v>
      </c>
      <c r="H35" s="411">
        <v>999088</v>
      </c>
      <c r="I35" s="411">
        <f>G35-H35</f>
        <v>0</v>
      </c>
      <c r="J35" s="411">
        <f>$F35*I35</f>
        <v>0</v>
      </c>
      <c r="K35" s="415">
        <f>J35/1000000</f>
        <v>0</v>
      </c>
      <c r="L35" s="410">
        <v>0</v>
      </c>
      <c r="M35" s="411">
        <v>0</v>
      </c>
      <c r="N35" s="411">
        <f>L35-M35</f>
        <v>0</v>
      </c>
      <c r="O35" s="411">
        <f>$F35*N35</f>
        <v>0</v>
      </c>
      <c r="P35" s="415">
        <f>O35/1000000</f>
        <v>0</v>
      </c>
      <c r="Q35" s="639"/>
    </row>
    <row r="36" spans="1:17" s="618" customFormat="1" ht="19.5" customHeight="1">
      <c r="A36" s="330"/>
      <c r="B36" s="418"/>
      <c r="C36" s="401"/>
      <c r="D36" s="422"/>
      <c r="E36" s="393"/>
      <c r="F36" s="401"/>
      <c r="G36" s="410"/>
      <c r="H36" s="411"/>
      <c r="I36" s="411"/>
      <c r="J36" s="411"/>
      <c r="K36" s="415">
        <v>-0.0204</v>
      </c>
      <c r="L36" s="410"/>
      <c r="M36" s="411"/>
      <c r="N36" s="411"/>
      <c r="O36" s="411"/>
      <c r="P36" s="415">
        <v>0.00015</v>
      </c>
      <c r="Q36" s="765" t="s">
        <v>456</v>
      </c>
    </row>
    <row r="37" spans="1:17" s="618" customFormat="1" ht="16.5" customHeight="1">
      <c r="A37" s="330"/>
      <c r="B37" s="418"/>
      <c r="C37" s="401">
        <v>5295124</v>
      </c>
      <c r="D37" s="422" t="s">
        <v>12</v>
      </c>
      <c r="E37" s="393" t="s">
        <v>347</v>
      </c>
      <c r="F37" s="401">
        <v>100</v>
      </c>
      <c r="G37" s="410">
        <v>999592</v>
      </c>
      <c r="H37" s="411">
        <v>1000000</v>
      </c>
      <c r="I37" s="411">
        <f>G37-H37</f>
        <v>-408</v>
      </c>
      <c r="J37" s="411">
        <f>$F37*I37</f>
        <v>-40800</v>
      </c>
      <c r="K37" s="415">
        <f>J37/1000000</f>
        <v>-0.0408</v>
      </c>
      <c r="L37" s="410">
        <v>3</v>
      </c>
      <c r="M37" s="411">
        <v>0</v>
      </c>
      <c r="N37" s="411">
        <f>L37-M37</f>
        <v>3</v>
      </c>
      <c r="O37" s="411">
        <f>$F37*N37</f>
        <v>300</v>
      </c>
      <c r="P37" s="415">
        <f>O37/1000000</f>
        <v>0.0003</v>
      </c>
      <c r="Q37" s="618" t="s">
        <v>449</v>
      </c>
    </row>
    <row r="38" spans="1:17" ht="12" customHeight="1">
      <c r="A38" s="330"/>
      <c r="B38" s="420" t="s">
        <v>32</v>
      </c>
      <c r="C38" s="401"/>
      <c r="D38" s="422"/>
      <c r="E38" s="393"/>
      <c r="F38" s="401"/>
      <c r="G38" s="407"/>
      <c r="H38" s="408"/>
      <c r="I38" s="408"/>
      <c r="J38" s="408"/>
      <c r="K38" s="409"/>
      <c r="L38" s="407"/>
      <c r="M38" s="408"/>
      <c r="N38" s="408"/>
      <c r="O38" s="408"/>
      <c r="P38" s="409"/>
      <c r="Q38" s="171"/>
    </row>
    <row r="39" spans="1:17" s="618" customFormat="1" ht="15.75" customHeight="1">
      <c r="A39" s="330">
        <v>24</v>
      </c>
      <c r="B39" s="418" t="s">
        <v>372</v>
      </c>
      <c r="C39" s="401">
        <v>4865057</v>
      </c>
      <c r="D39" s="422" t="s">
        <v>12</v>
      </c>
      <c r="E39" s="393" t="s">
        <v>347</v>
      </c>
      <c r="F39" s="401">
        <v>1000</v>
      </c>
      <c r="G39" s="410">
        <v>634586</v>
      </c>
      <c r="H39" s="411">
        <v>634586</v>
      </c>
      <c r="I39" s="411">
        <f>G39-H39</f>
        <v>0</v>
      </c>
      <c r="J39" s="411">
        <f>$F39*I39</f>
        <v>0</v>
      </c>
      <c r="K39" s="415">
        <f>J39/1000000</f>
        <v>0</v>
      </c>
      <c r="L39" s="410">
        <v>797068</v>
      </c>
      <c r="M39" s="411">
        <v>797068</v>
      </c>
      <c r="N39" s="411">
        <f>L39-M39</f>
        <v>0</v>
      </c>
      <c r="O39" s="411">
        <f>$F39*N39</f>
        <v>0</v>
      </c>
      <c r="P39" s="415">
        <f>O39/1000000</f>
        <v>0</v>
      </c>
      <c r="Q39" s="639"/>
    </row>
    <row r="40" spans="1:17" s="618" customFormat="1" ht="15.75" customHeight="1">
      <c r="A40" s="330">
        <v>25</v>
      </c>
      <c r="B40" s="418" t="s">
        <v>373</v>
      </c>
      <c r="C40" s="401">
        <v>4865058</v>
      </c>
      <c r="D40" s="422" t="s">
        <v>12</v>
      </c>
      <c r="E40" s="393" t="s">
        <v>347</v>
      </c>
      <c r="F40" s="401">
        <v>1000</v>
      </c>
      <c r="G40" s="410">
        <v>628016</v>
      </c>
      <c r="H40" s="411">
        <v>629404</v>
      </c>
      <c r="I40" s="411">
        <f>G40-H40</f>
        <v>-1388</v>
      </c>
      <c r="J40" s="411">
        <f>$F40*I40</f>
        <v>-1388000</v>
      </c>
      <c r="K40" s="415">
        <f>J40/1000000</f>
        <v>-1.388</v>
      </c>
      <c r="L40" s="410">
        <v>830233</v>
      </c>
      <c r="M40" s="411">
        <v>830233</v>
      </c>
      <c r="N40" s="411">
        <f>L40-M40</f>
        <v>0</v>
      </c>
      <c r="O40" s="411">
        <f>$F40*N40</f>
        <v>0</v>
      </c>
      <c r="P40" s="415">
        <f>O40/1000000</f>
        <v>0</v>
      </c>
      <c r="Q40" s="639"/>
    </row>
    <row r="41" spans="1:17" s="618" customFormat="1" ht="15.75" customHeight="1">
      <c r="A41" s="330">
        <v>26</v>
      </c>
      <c r="B41" s="418" t="s">
        <v>33</v>
      </c>
      <c r="C41" s="401">
        <v>4864902</v>
      </c>
      <c r="D41" s="422" t="s">
        <v>12</v>
      </c>
      <c r="E41" s="393" t="s">
        <v>347</v>
      </c>
      <c r="F41" s="401">
        <v>400</v>
      </c>
      <c r="G41" s="330">
        <v>5253</v>
      </c>
      <c r="H41" s="331">
        <v>5457</v>
      </c>
      <c r="I41" s="331">
        <f>G41-H41</f>
        <v>-204</v>
      </c>
      <c r="J41" s="331">
        <f>$F41*I41</f>
        <v>-81600</v>
      </c>
      <c r="K41" s="656">
        <f>J41/1000000</f>
        <v>-0.0816</v>
      </c>
      <c r="L41" s="330">
        <v>999007</v>
      </c>
      <c r="M41" s="331">
        <v>999007</v>
      </c>
      <c r="N41" s="331">
        <f>L41-M41</f>
        <v>0</v>
      </c>
      <c r="O41" s="331">
        <f>$F41*N41</f>
        <v>0</v>
      </c>
      <c r="P41" s="656">
        <f>O41/1000000</f>
        <v>0</v>
      </c>
      <c r="Q41" s="673"/>
    </row>
    <row r="42" spans="1:17" s="618" customFormat="1" ht="15.75" customHeight="1">
      <c r="A42" s="330">
        <v>27</v>
      </c>
      <c r="B42" s="418" t="s">
        <v>34</v>
      </c>
      <c r="C42" s="401">
        <v>5128405</v>
      </c>
      <c r="D42" s="422" t="s">
        <v>12</v>
      </c>
      <c r="E42" s="393" t="s">
        <v>347</v>
      </c>
      <c r="F42" s="401">
        <v>500</v>
      </c>
      <c r="G42" s="410">
        <v>5428</v>
      </c>
      <c r="H42" s="411">
        <v>5302</v>
      </c>
      <c r="I42" s="411">
        <f>G42-H42</f>
        <v>126</v>
      </c>
      <c r="J42" s="411">
        <f>$F42*I42</f>
        <v>63000</v>
      </c>
      <c r="K42" s="415">
        <f>J42/1000000</f>
        <v>0.063</v>
      </c>
      <c r="L42" s="410">
        <v>3391</v>
      </c>
      <c r="M42" s="411">
        <v>3391</v>
      </c>
      <c r="N42" s="411">
        <f>L42-M42</f>
        <v>0</v>
      </c>
      <c r="O42" s="411">
        <f>$F42*N42</f>
        <v>0</v>
      </c>
      <c r="P42" s="415">
        <f>O42/1000000</f>
        <v>0</v>
      </c>
      <c r="Q42" s="622"/>
    </row>
    <row r="43" spans="1:17" ht="16.5" customHeight="1">
      <c r="A43" s="330"/>
      <c r="B43" s="419" t="s">
        <v>35</v>
      </c>
      <c r="C43" s="401"/>
      <c r="D43" s="423"/>
      <c r="E43" s="393"/>
      <c r="F43" s="401"/>
      <c r="G43" s="407"/>
      <c r="H43" s="408"/>
      <c r="I43" s="408"/>
      <c r="J43" s="408"/>
      <c r="K43" s="409"/>
      <c r="L43" s="407"/>
      <c r="M43" s="408"/>
      <c r="N43" s="408"/>
      <c r="O43" s="408"/>
      <c r="P43" s="409"/>
      <c r="Q43" s="171"/>
    </row>
    <row r="44" spans="1:17" s="618" customFormat="1" ht="15" customHeight="1">
      <c r="A44" s="330">
        <v>29</v>
      </c>
      <c r="B44" s="418" t="s">
        <v>36</v>
      </c>
      <c r="C44" s="401">
        <v>4865054</v>
      </c>
      <c r="D44" s="422" t="s">
        <v>12</v>
      </c>
      <c r="E44" s="393" t="s">
        <v>347</v>
      </c>
      <c r="F44" s="401">
        <v>-1000</v>
      </c>
      <c r="G44" s="410">
        <v>24906</v>
      </c>
      <c r="H44" s="411">
        <v>24651</v>
      </c>
      <c r="I44" s="411">
        <f>G44-H44</f>
        <v>255</v>
      </c>
      <c r="J44" s="411">
        <f>$F44*I44</f>
        <v>-255000</v>
      </c>
      <c r="K44" s="415">
        <f>J44/1000000</f>
        <v>-0.255</v>
      </c>
      <c r="L44" s="410">
        <v>980930</v>
      </c>
      <c r="M44" s="411">
        <v>980930</v>
      </c>
      <c r="N44" s="411">
        <f>L44-M44</f>
        <v>0</v>
      </c>
      <c r="O44" s="411">
        <f>$F44*N44</f>
        <v>0</v>
      </c>
      <c r="P44" s="415">
        <f>O44/1000000</f>
        <v>0</v>
      </c>
      <c r="Q44" s="622"/>
    </row>
    <row r="45" spans="1:17" s="618" customFormat="1" ht="13.5" customHeight="1">
      <c r="A45" s="330">
        <v>30</v>
      </c>
      <c r="B45" s="418" t="s">
        <v>16</v>
      </c>
      <c r="C45" s="401">
        <v>4865036</v>
      </c>
      <c r="D45" s="422" t="s">
        <v>12</v>
      </c>
      <c r="E45" s="393" t="s">
        <v>347</v>
      </c>
      <c r="F45" s="401">
        <v>-1000</v>
      </c>
      <c r="G45" s="330">
        <v>11666</v>
      </c>
      <c r="H45" s="411">
        <v>11040</v>
      </c>
      <c r="I45" s="331">
        <f>G45-H45</f>
        <v>626</v>
      </c>
      <c r="J45" s="331">
        <f>$F45*I45</f>
        <v>-626000</v>
      </c>
      <c r="K45" s="656">
        <f>J45/1000000</f>
        <v>-0.626</v>
      </c>
      <c r="L45" s="330">
        <v>996752</v>
      </c>
      <c r="M45" s="411">
        <v>996752</v>
      </c>
      <c r="N45" s="331">
        <f>L45-M45</f>
        <v>0</v>
      </c>
      <c r="O45" s="331">
        <f>$F45*N45</f>
        <v>0</v>
      </c>
      <c r="P45" s="656">
        <f>O45/1000000</f>
        <v>0</v>
      </c>
      <c r="Q45" s="619"/>
    </row>
    <row r="46" spans="1:17" s="618" customFormat="1" ht="13.5" customHeight="1">
      <c r="A46" s="331">
        <v>31</v>
      </c>
      <c r="B46" s="418" t="s">
        <v>17</v>
      </c>
      <c r="C46" s="401">
        <v>5295168</v>
      </c>
      <c r="D46" s="422" t="s">
        <v>12</v>
      </c>
      <c r="E46" s="393" t="s">
        <v>347</v>
      </c>
      <c r="F46" s="401">
        <v>-1000</v>
      </c>
      <c r="G46" s="330">
        <v>995582</v>
      </c>
      <c r="H46" s="411">
        <v>997022</v>
      </c>
      <c r="I46" s="331">
        <f>G46-H46</f>
        <v>-1440</v>
      </c>
      <c r="J46" s="331">
        <f>$F46*I46</f>
        <v>1440000</v>
      </c>
      <c r="K46" s="656">
        <f>J46/1000000</f>
        <v>1.44</v>
      </c>
      <c r="L46" s="330">
        <v>999999</v>
      </c>
      <c r="M46" s="411">
        <v>999999</v>
      </c>
      <c r="N46" s="331">
        <f>L46-M46</f>
        <v>0</v>
      </c>
      <c r="O46" s="331">
        <f>$F46*N46</f>
        <v>0</v>
      </c>
      <c r="P46" s="656">
        <f>O46/1000000</f>
        <v>0</v>
      </c>
      <c r="Q46" s="619"/>
    </row>
    <row r="47" spans="2:17" ht="12.75" customHeight="1">
      <c r="B47" s="419" t="s">
        <v>37</v>
      </c>
      <c r="C47" s="401"/>
      <c r="D47" s="423"/>
      <c r="E47" s="393"/>
      <c r="F47" s="401"/>
      <c r="G47" s="407"/>
      <c r="H47" s="408"/>
      <c r="I47" s="408"/>
      <c r="J47" s="408"/>
      <c r="K47" s="409"/>
      <c r="L47" s="407"/>
      <c r="M47" s="408"/>
      <c r="N47" s="408"/>
      <c r="O47" s="408"/>
      <c r="P47" s="409"/>
      <c r="Q47" s="171"/>
    </row>
    <row r="48" spans="1:17" s="618" customFormat="1" ht="15.75" customHeight="1">
      <c r="A48" s="330">
        <v>32</v>
      </c>
      <c r="B48" s="418" t="s">
        <v>38</v>
      </c>
      <c r="C48" s="401">
        <v>4864989</v>
      </c>
      <c r="D48" s="422" t="s">
        <v>12</v>
      </c>
      <c r="E48" s="393" t="s">
        <v>347</v>
      </c>
      <c r="F48" s="401">
        <v>-1000</v>
      </c>
      <c r="G48" s="410">
        <v>4400</v>
      </c>
      <c r="H48" s="411">
        <v>3500</v>
      </c>
      <c r="I48" s="411">
        <f>G48-H48</f>
        <v>900</v>
      </c>
      <c r="J48" s="411">
        <f>$F48*I48</f>
        <v>-900000</v>
      </c>
      <c r="K48" s="415">
        <f>J48/1000000</f>
        <v>-0.9</v>
      </c>
      <c r="L48" s="410">
        <v>999997</v>
      </c>
      <c r="M48" s="411">
        <v>999997</v>
      </c>
      <c r="N48" s="411">
        <f>L48-M48</f>
        <v>0</v>
      </c>
      <c r="O48" s="411">
        <f>$F48*N48</f>
        <v>0</v>
      </c>
      <c r="P48" s="415">
        <f>O48/1000000</f>
        <v>0</v>
      </c>
      <c r="Q48" s="622"/>
    </row>
    <row r="49" spans="1:17" ht="11.25" customHeight="1">
      <c r="A49" s="330"/>
      <c r="B49" s="419" t="s">
        <v>383</v>
      </c>
      <c r="C49" s="401"/>
      <c r="D49" s="422"/>
      <c r="E49" s="393"/>
      <c r="F49" s="401"/>
      <c r="G49" s="407"/>
      <c r="H49" s="408"/>
      <c r="I49" s="408"/>
      <c r="J49" s="408"/>
      <c r="K49" s="409"/>
      <c r="L49" s="407"/>
      <c r="M49" s="408"/>
      <c r="N49" s="408"/>
      <c r="O49" s="408"/>
      <c r="P49" s="409"/>
      <c r="Q49" s="171"/>
    </row>
    <row r="50" spans="1:17" s="618" customFormat="1" ht="15.75" customHeight="1">
      <c r="A50" s="330">
        <v>33</v>
      </c>
      <c r="B50" s="418" t="s">
        <v>436</v>
      </c>
      <c r="C50" s="401">
        <v>5295166</v>
      </c>
      <c r="D50" s="422" t="s">
        <v>12</v>
      </c>
      <c r="E50" s="393" t="s">
        <v>347</v>
      </c>
      <c r="F50" s="401">
        <v>-1000</v>
      </c>
      <c r="G50" s="410">
        <v>13990</v>
      </c>
      <c r="H50" s="411">
        <v>8074</v>
      </c>
      <c r="I50" s="411">
        <f>G50-H50</f>
        <v>5916</v>
      </c>
      <c r="J50" s="411">
        <f>$F50*I50</f>
        <v>-5916000</v>
      </c>
      <c r="K50" s="415">
        <f>J50/1000000</f>
        <v>-5.916</v>
      </c>
      <c r="L50" s="410">
        <v>999998</v>
      </c>
      <c r="M50" s="411">
        <v>999999</v>
      </c>
      <c r="N50" s="411">
        <f>L50-M50</f>
        <v>-1</v>
      </c>
      <c r="O50" s="411">
        <f>$F50*N50</f>
        <v>1000</v>
      </c>
      <c r="P50" s="415">
        <f>O50/1000000</f>
        <v>0.001</v>
      </c>
      <c r="Q50" s="622"/>
    </row>
    <row r="51" spans="1:17" s="618" customFormat="1" ht="18.75" customHeight="1">
      <c r="A51" s="330">
        <v>34</v>
      </c>
      <c r="B51" s="418" t="s">
        <v>390</v>
      </c>
      <c r="C51" s="401">
        <v>4864992</v>
      </c>
      <c r="D51" s="422" t="s">
        <v>12</v>
      </c>
      <c r="E51" s="393" t="s">
        <v>347</v>
      </c>
      <c r="F51" s="401">
        <v>-1000</v>
      </c>
      <c r="G51" s="410">
        <v>7706</v>
      </c>
      <c r="H51" s="411">
        <v>6835</v>
      </c>
      <c r="I51" s="411">
        <f>G51-H51</f>
        <v>871</v>
      </c>
      <c r="J51" s="411">
        <f>$F51*I51</f>
        <v>-871000</v>
      </c>
      <c r="K51" s="415">
        <f>J51/1000000</f>
        <v>-0.871</v>
      </c>
      <c r="L51" s="410">
        <v>998824</v>
      </c>
      <c r="M51" s="411">
        <v>998827</v>
      </c>
      <c r="N51" s="411">
        <f>L51-M51</f>
        <v>-3</v>
      </c>
      <c r="O51" s="411">
        <f>$F51*N51</f>
        <v>3000</v>
      </c>
      <c r="P51" s="415">
        <f>O51/1000000</f>
        <v>0.003</v>
      </c>
      <c r="Q51" s="657"/>
    </row>
    <row r="52" spans="1:17" s="618" customFormat="1" ht="15.75" customHeight="1">
      <c r="A52" s="330">
        <v>35</v>
      </c>
      <c r="B52" s="418" t="s">
        <v>384</v>
      </c>
      <c r="C52" s="401">
        <v>4864981</v>
      </c>
      <c r="D52" s="422" t="s">
        <v>12</v>
      </c>
      <c r="E52" s="393" t="s">
        <v>347</v>
      </c>
      <c r="F52" s="401">
        <v>-1000</v>
      </c>
      <c r="G52" s="410">
        <v>15878</v>
      </c>
      <c r="H52" s="411">
        <v>13466</v>
      </c>
      <c r="I52" s="411">
        <f>G52-H52</f>
        <v>2412</v>
      </c>
      <c r="J52" s="411">
        <f>$F52*I52</f>
        <v>-2412000</v>
      </c>
      <c r="K52" s="415">
        <f>J52/1000000</f>
        <v>-2.412</v>
      </c>
      <c r="L52" s="410">
        <v>1505</v>
      </c>
      <c r="M52" s="411">
        <v>1503</v>
      </c>
      <c r="N52" s="411">
        <f>L52-M52</f>
        <v>2</v>
      </c>
      <c r="O52" s="411">
        <f>$F52*N52</f>
        <v>-2000</v>
      </c>
      <c r="P52" s="415">
        <f>O52/1000000</f>
        <v>-0.002</v>
      </c>
      <c r="Q52" s="657"/>
    </row>
    <row r="53" spans="1:17" ht="11.25" customHeight="1">
      <c r="A53" s="330"/>
      <c r="B53" s="420" t="s">
        <v>404</v>
      </c>
      <c r="C53" s="401"/>
      <c r="D53" s="422"/>
      <c r="E53" s="393"/>
      <c r="F53" s="401"/>
      <c r="G53" s="407"/>
      <c r="H53" s="408"/>
      <c r="I53" s="408"/>
      <c r="J53" s="408"/>
      <c r="K53" s="409"/>
      <c r="L53" s="407"/>
      <c r="M53" s="408"/>
      <c r="N53" s="408"/>
      <c r="O53" s="408"/>
      <c r="P53" s="409"/>
      <c r="Q53" s="509"/>
    </row>
    <row r="54" spans="1:17" s="618" customFormat="1" ht="15.75" customHeight="1">
      <c r="A54" s="330">
        <v>36</v>
      </c>
      <c r="B54" s="418" t="s">
        <v>15</v>
      </c>
      <c r="C54" s="401">
        <v>5128463</v>
      </c>
      <c r="D54" s="422" t="s">
        <v>12</v>
      </c>
      <c r="E54" s="393" t="s">
        <v>347</v>
      </c>
      <c r="F54" s="401">
        <v>-1000</v>
      </c>
      <c r="G54" s="410">
        <v>5781</v>
      </c>
      <c r="H54" s="411">
        <v>5264</v>
      </c>
      <c r="I54" s="411">
        <f>G54-H54</f>
        <v>517</v>
      </c>
      <c r="J54" s="411">
        <f>$F54*I54</f>
        <v>-517000</v>
      </c>
      <c r="K54" s="415">
        <f>J54/1000000</f>
        <v>-0.517</v>
      </c>
      <c r="L54" s="410">
        <v>998681</v>
      </c>
      <c r="M54" s="411">
        <v>998683</v>
      </c>
      <c r="N54" s="411">
        <f>L54-M54</f>
        <v>-2</v>
      </c>
      <c r="O54" s="411">
        <f>$F54*N54</f>
        <v>2000</v>
      </c>
      <c r="P54" s="415">
        <f>O54/1000000</f>
        <v>0.002</v>
      </c>
      <c r="Q54" s="623"/>
    </row>
    <row r="55" spans="1:17" s="618" customFormat="1" ht="18.75" customHeight="1">
      <c r="A55" s="330">
        <v>37</v>
      </c>
      <c r="B55" s="418" t="s">
        <v>16</v>
      </c>
      <c r="C55" s="401">
        <v>5128456</v>
      </c>
      <c r="D55" s="422" t="s">
        <v>12</v>
      </c>
      <c r="E55" s="393" t="s">
        <v>347</v>
      </c>
      <c r="F55" s="401">
        <v>-1000</v>
      </c>
      <c r="G55" s="410">
        <v>4755</v>
      </c>
      <c r="H55" s="411">
        <v>3750</v>
      </c>
      <c r="I55" s="411">
        <f>G55-H55</f>
        <v>1005</v>
      </c>
      <c r="J55" s="411">
        <f>$F55*I55</f>
        <v>-1005000</v>
      </c>
      <c r="K55" s="415">
        <f>J55/1000000</f>
        <v>-1.005</v>
      </c>
      <c r="L55" s="410">
        <v>999996</v>
      </c>
      <c r="M55" s="411">
        <v>999996</v>
      </c>
      <c r="N55" s="411">
        <f>L55-M55</f>
        <v>0</v>
      </c>
      <c r="O55" s="411">
        <f>$F55*N55</f>
        <v>0</v>
      </c>
      <c r="P55" s="415">
        <f>O55/1000000</f>
        <v>0</v>
      </c>
      <c r="Q55" s="635"/>
    </row>
    <row r="56" spans="1:17" ht="13.5" customHeight="1">
      <c r="A56" s="330"/>
      <c r="B56" s="420" t="s">
        <v>408</v>
      </c>
      <c r="C56" s="401"/>
      <c r="D56" s="422"/>
      <c r="E56" s="393"/>
      <c r="F56" s="401"/>
      <c r="G56" s="410"/>
      <c r="H56" s="411"/>
      <c r="I56" s="411"/>
      <c r="J56" s="411"/>
      <c r="K56" s="415"/>
      <c r="L56" s="410"/>
      <c r="M56" s="411"/>
      <c r="N56" s="411"/>
      <c r="O56" s="411"/>
      <c r="P56" s="415"/>
      <c r="Q56" s="635"/>
    </row>
    <row r="57" spans="1:17" s="618" customFormat="1" ht="15.75" customHeight="1">
      <c r="A57" s="330">
        <v>38</v>
      </c>
      <c r="B57" s="418" t="s">
        <v>15</v>
      </c>
      <c r="C57" s="401">
        <v>4864903</v>
      </c>
      <c r="D57" s="422" t="s">
        <v>12</v>
      </c>
      <c r="E57" s="393" t="s">
        <v>347</v>
      </c>
      <c r="F57" s="401">
        <v>-1000</v>
      </c>
      <c r="G57" s="410">
        <v>993378</v>
      </c>
      <c r="H57" s="411">
        <v>993543</v>
      </c>
      <c r="I57" s="411">
        <f>G57-H57</f>
        <v>-165</v>
      </c>
      <c r="J57" s="411">
        <f>$F57*I57</f>
        <v>165000</v>
      </c>
      <c r="K57" s="415">
        <f>J57/1000000</f>
        <v>0.165</v>
      </c>
      <c r="L57" s="410">
        <v>999480</v>
      </c>
      <c r="M57" s="411">
        <v>999493</v>
      </c>
      <c r="N57" s="411">
        <f>L57-M57</f>
        <v>-13</v>
      </c>
      <c r="O57" s="411">
        <f>$F57*N57</f>
        <v>13000</v>
      </c>
      <c r="P57" s="415">
        <f>O57/1000000</f>
        <v>0.013</v>
      </c>
      <c r="Q57" s="619"/>
    </row>
    <row r="58" spans="1:17" s="618" customFormat="1" ht="15" customHeight="1">
      <c r="A58" s="330">
        <v>39</v>
      </c>
      <c r="B58" s="418" t="s">
        <v>16</v>
      </c>
      <c r="C58" s="401">
        <v>4864946</v>
      </c>
      <c r="D58" s="422" t="s">
        <v>12</v>
      </c>
      <c r="E58" s="393" t="s">
        <v>347</v>
      </c>
      <c r="F58" s="401">
        <v>-1000</v>
      </c>
      <c r="G58" s="410">
        <v>9051</v>
      </c>
      <c r="H58" s="411">
        <v>8421</v>
      </c>
      <c r="I58" s="411">
        <f>G58-H58</f>
        <v>630</v>
      </c>
      <c r="J58" s="411">
        <f>$F58*I58</f>
        <v>-630000</v>
      </c>
      <c r="K58" s="415">
        <f>J58/1000000</f>
        <v>-0.63</v>
      </c>
      <c r="L58" s="410">
        <v>999992</v>
      </c>
      <c r="M58" s="411">
        <v>999992</v>
      </c>
      <c r="N58" s="411">
        <f>L58-M58</f>
        <v>0</v>
      </c>
      <c r="O58" s="411">
        <f>$F58*N58</f>
        <v>0</v>
      </c>
      <c r="P58" s="415">
        <f>O58/1000000</f>
        <v>0</v>
      </c>
      <c r="Q58" s="619"/>
    </row>
    <row r="59" spans="1:17" ht="13.5" customHeight="1">
      <c r="A59" s="330"/>
      <c r="B59" s="420" t="s">
        <v>382</v>
      </c>
      <c r="C59" s="401"/>
      <c r="D59" s="422"/>
      <c r="E59" s="393"/>
      <c r="F59" s="401"/>
      <c r="G59" s="407"/>
      <c r="H59" s="408"/>
      <c r="I59" s="408"/>
      <c r="J59" s="408"/>
      <c r="K59" s="409"/>
      <c r="L59" s="407"/>
      <c r="M59" s="408"/>
      <c r="N59" s="408"/>
      <c r="O59" s="408"/>
      <c r="P59" s="409"/>
      <c r="Q59" s="171"/>
    </row>
    <row r="60" spans="1:17" ht="12.75" customHeight="1">
      <c r="A60" s="330"/>
      <c r="B60" s="420" t="s">
        <v>43</v>
      </c>
      <c r="C60" s="401"/>
      <c r="D60" s="422"/>
      <c r="E60" s="393"/>
      <c r="F60" s="401"/>
      <c r="G60" s="407"/>
      <c r="H60" s="408"/>
      <c r="I60" s="408"/>
      <c r="J60" s="408"/>
      <c r="K60" s="409"/>
      <c r="L60" s="407"/>
      <c r="M60" s="408"/>
      <c r="N60" s="408"/>
      <c r="O60" s="408"/>
      <c r="P60" s="409"/>
      <c r="Q60" s="171"/>
    </row>
    <row r="61" spans="1:17" s="618" customFormat="1" ht="15.75" customHeight="1">
      <c r="A61" s="331">
        <v>40</v>
      </c>
      <c r="B61" s="418" t="s">
        <v>44</v>
      </c>
      <c r="C61" s="401">
        <v>4864843</v>
      </c>
      <c r="D61" s="422" t="s">
        <v>12</v>
      </c>
      <c r="E61" s="393" t="s">
        <v>347</v>
      </c>
      <c r="F61" s="401">
        <v>1000</v>
      </c>
      <c r="G61" s="410">
        <v>2073</v>
      </c>
      <c r="H61" s="411">
        <v>2074</v>
      </c>
      <c r="I61" s="411">
        <f>G61-H61</f>
        <v>-1</v>
      </c>
      <c r="J61" s="411">
        <f>$F61*I61</f>
        <v>-1000</v>
      </c>
      <c r="K61" s="415">
        <f>J61/1000000</f>
        <v>-0.001</v>
      </c>
      <c r="L61" s="410">
        <v>24877</v>
      </c>
      <c r="M61" s="411">
        <v>24800</v>
      </c>
      <c r="N61" s="411">
        <f>L61-M61</f>
        <v>77</v>
      </c>
      <c r="O61" s="411">
        <f>$F61*N61</f>
        <v>77000</v>
      </c>
      <c r="P61" s="415">
        <f>O61/1000000</f>
        <v>0.077</v>
      </c>
      <c r="Q61" s="622"/>
    </row>
    <row r="62" spans="1:17" s="685" customFormat="1" ht="14.25" customHeight="1" thickBot="1">
      <c r="A62" s="683">
        <v>41</v>
      </c>
      <c r="B62" s="684" t="s">
        <v>45</v>
      </c>
      <c r="C62" s="373">
        <v>4864835</v>
      </c>
      <c r="D62" s="297" t="s">
        <v>12</v>
      </c>
      <c r="E62" s="298" t="s">
        <v>347</v>
      </c>
      <c r="F62" s="651">
        <v>1000</v>
      </c>
      <c r="G62" s="620">
        <v>155</v>
      </c>
      <c r="H62" s="621">
        <v>150</v>
      </c>
      <c r="I62" s="392">
        <f>G62-H62</f>
        <v>5</v>
      </c>
      <c r="J62" s="392">
        <f>$F62*I62</f>
        <v>5000</v>
      </c>
      <c r="K62" s="392">
        <f>J62/1000000</f>
        <v>0.005</v>
      </c>
      <c r="L62" s="620">
        <v>999124</v>
      </c>
      <c r="M62" s="621">
        <v>999417</v>
      </c>
      <c r="N62" s="392">
        <f>L62-M62</f>
        <v>-293</v>
      </c>
      <c r="O62" s="392">
        <f>$F62*N62</f>
        <v>-293000</v>
      </c>
      <c r="P62" s="392">
        <f>O62/1000000</f>
        <v>-0.293</v>
      </c>
      <c r="Q62" s="652"/>
    </row>
    <row r="63" spans="1:17" ht="21.75" customHeight="1" thickBot="1" thickTop="1">
      <c r="A63" s="331"/>
      <c r="B63" s="650" t="s">
        <v>312</v>
      </c>
      <c r="C63" s="42"/>
      <c r="D63" s="423"/>
      <c r="E63" s="393"/>
      <c r="F63" s="42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203" t="str">
        <f>Q1</f>
        <v>MARCH-2016</v>
      </c>
    </row>
    <row r="64" spans="1:17" ht="15.75" customHeight="1" thickTop="1">
      <c r="A64" s="329"/>
      <c r="B64" s="417" t="s">
        <v>46</v>
      </c>
      <c r="C64" s="390"/>
      <c r="D64" s="424"/>
      <c r="E64" s="424"/>
      <c r="F64" s="390"/>
      <c r="G64" s="413"/>
      <c r="H64" s="412"/>
      <c r="I64" s="412"/>
      <c r="J64" s="412"/>
      <c r="K64" s="414"/>
      <c r="L64" s="413"/>
      <c r="M64" s="412"/>
      <c r="N64" s="412"/>
      <c r="O64" s="412"/>
      <c r="P64" s="414"/>
      <c r="Q64" s="170"/>
    </row>
    <row r="65" spans="1:17" s="618" customFormat="1" ht="15.75" customHeight="1">
      <c r="A65" s="330">
        <v>42</v>
      </c>
      <c r="B65" s="686" t="s">
        <v>83</v>
      </c>
      <c r="C65" s="401">
        <v>4865169</v>
      </c>
      <c r="D65" s="423" t="s">
        <v>12</v>
      </c>
      <c r="E65" s="393" t="s">
        <v>347</v>
      </c>
      <c r="F65" s="401">
        <v>1000</v>
      </c>
      <c r="G65" s="410">
        <v>1360</v>
      </c>
      <c r="H65" s="411">
        <v>1360</v>
      </c>
      <c r="I65" s="411">
        <f>G65-H65</f>
        <v>0</v>
      </c>
      <c r="J65" s="411">
        <f>$F65*I65</f>
        <v>0</v>
      </c>
      <c r="K65" s="415">
        <f>J65/1000000</f>
        <v>0</v>
      </c>
      <c r="L65" s="410">
        <v>61309</v>
      </c>
      <c r="M65" s="411">
        <v>61309</v>
      </c>
      <c r="N65" s="411">
        <f>L65-M65</f>
        <v>0</v>
      </c>
      <c r="O65" s="411">
        <f>$F65*N65</f>
        <v>0</v>
      </c>
      <c r="P65" s="415">
        <f>O65/1000000</f>
        <v>0</v>
      </c>
      <c r="Q65" s="622"/>
    </row>
    <row r="66" spans="1:17" ht="15.75" customHeight="1">
      <c r="A66" s="330"/>
      <c r="B66" s="419" t="s">
        <v>309</v>
      </c>
      <c r="C66" s="401"/>
      <c r="D66" s="423"/>
      <c r="E66" s="393"/>
      <c r="F66" s="401"/>
      <c r="G66" s="410"/>
      <c r="H66" s="411"/>
      <c r="I66" s="408"/>
      <c r="J66" s="408"/>
      <c r="K66" s="409"/>
      <c r="L66" s="410"/>
      <c r="M66" s="408"/>
      <c r="N66" s="408"/>
      <c r="O66" s="408"/>
      <c r="P66" s="409"/>
      <c r="Q66" s="171"/>
    </row>
    <row r="67" spans="1:17" s="618" customFormat="1" ht="15.75" customHeight="1">
      <c r="A67" s="330">
        <v>43</v>
      </c>
      <c r="B67" s="418" t="s">
        <v>308</v>
      </c>
      <c r="C67" s="401">
        <v>4864806</v>
      </c>
      <c r="D67" s="423" t="s">
        <v>12</v>
      </c>
      <c r="E67" s="393" t="s">
        <v>347</v>
      </c>
      <c r="F67" s="401">
        <v>125</v>
      </c>
      <c r="G67" s="410">
        <v>177506</v>
      </c>
      <c r="H67" s="411">
        <v>177938</v>
      </c>
      <c r="I67" s="411">
        <f>G67-H67</f>
        <v>-432</v>
      </c>
      <c r="J67" s="411">
        <f>$F67*I67</f>
        <v>-54000</v>
      </c>
      <c r="K67" s="415">
        <f>J67/1000000</f>
        <v>-0.054</v>
      </c>
      <c r="L67" s="410">
        <v>261611</v>
      </c>
      <c r="M67" s="411">
        <v>261553</v>
      </c>
      <c r="N67" s="411">
        <f>L67-M67</f>
        <v>58</v>
      </c>
      <c r="O67" s="411">
        <f>$F67*N67</f>
        <v>7250</v>
      </c>
      <c r="P67" s="415">
        <f>O67/1000000</f>
        <v>0.00725</v>
      </c>
      <c r="Q67" s="622"/>
    </row>
    <row r="68" spans="1:17" ht="15.75" customHeight="1">
      <c r="A68" s="330"/>
      <c r="B68" s="357" t="s">
        <v>52</v>
      </c>
      <c r="C68" s="402"/>
      <c r="D68" s="425"/>
      <c r="E68" s="425"/>
      <c r="F68" s="402"/>
      <c r="G68" s="407"/>
      <c r="H68" s="408"/>
      <c r="I68" s="408"/>
      <c r="J68" s="408"/>
      <c r="K68" s="409"/>
      <c r="L68" s="407"/>
      <c r="M68" s="408"/>
      <c r="N68" s="408"/>
      <c r="O68" s="408"/>
      <c r="P68" s="409"/>
      <c r="Q68" s="171"/>
    </row>
    <row r="69" spans="1:17" s="618" customFormat="1" ht="15.75" customHeight="1">
      <c r="A69" s="330">
        <v>44</v>
      </c>
      <c r="B69" s="658" t="s">
        <v>53</v>
      </c>
      <c r="C69" s="402">
        <v>4865090</v>
      </c>
      <c r="D69" s="659" t="s">
        <v>12</v>
      </c>
      <c r="E69" s="393" t="s">
        <v>347</v>
      </c>
      <c r="F69" s="402">
        <v>100</v>
      </c>
      <c r="G69" s="410">
        <v>9225</v>
      </c>
      <c r="H69" s="411">
        <v>9241</v>
      </c>
      <c r="I69" s="411">
        <f>G69-H69</f>
        <v>-16</v>
      </c>
      <c r="J69" s="411">
        <f>$F69*I69</f>
        <v>-1600</v>
      </c>
      <c r="K69" s="415">
        <f>J69/1000000</f>
        <v>-0.0016</v>
      </c>
      <c r="L69" s="410">
        <v>32515</v>
      </c>
      <c r="M69" s="411">
        <v>32281</v>
      </c>
      <c r="N69" s="411">
        <f>L69-M69</f>
        <v>234</v>
      </c>
      <c r="O69" s="411">
        <f>$F69*N69</f>
        <v>23400</v>
      </c>
      <c r="P69" s="415">
        <f>O69/1000000</f>
        <v>0.0234</v>
      </c>
      <c r="Q69" s="687"/>
    </row>
    <row r="70" spans="1:17" s="618" customFormat="1" ht="15.75" customHeight="1">
      <c r="A70" s="330">
        <v>45</v>
      </c>
      <c r="B70" s="658" t="s">
        <v>54</v>
      </c>
      <c r="C70" s="402">
        <v>4902519</v>
      </c>
      <c r="D70" s="659" t="s">
        <v>12</v>
      </c>
      <c r="E70" s="393" t="s">
        <v>347</v>
      </c>
      <c r="F70" s="402">
        <v>100</v>
      </c>
      <c r="G70" s="410">
        <v>11370</v>
      </c>
      <c r="H70" s="411">
        <v>11389</v>
      </c>
      <c r="I70" s="411">
        <f>G70-H70</f>
        <v>-19</v>
      </c>
      <c r="J70" s="411">
        <f>$F70*I70</f>
        <v>-1900</v>
      </c>
      <c r="K70" s="415">
        <f>J70/1000000</f>
        <v>-0.0019</v>
      </c>
      <c r="L70" s="410">
        <v>64564</v>
      </c>
      <c r="M70" s="411">
        <v>64410</v>
      </c>
      <c r="N70" s="411">
        <f>L70-M70</f>
        <v>154</v>
      </c>
      <c r="O70" s="411">
        <f>$F70*N70</f>
        <v>15400</v>
      </c>
      <c r="P70" s="415">
        <f>O70/1000000</f>
        <v>0.0154</v>
      </c>
      <c r="Q70" s="622"/>
    </row>
    <row r="71" spans="1:17" s="618" customFormat="1" ht="15.75" customHeight="1">
      <c r="A71" s="330">
        <v>46</v>
      </c>
      <c r="B71" s="658" t="s">
        <v>55</v>
      </c>
      <c r="C71" s="402">
        <v>4902539</v>
      </c>
      <c r="D71" s="659" t="s">
        <v>12</v>
      </c>
      <c r="E71" s="393" t="s">
        <v>347</v>
      </c>
      <c r="F71" s="402">
        <v>100</v>
      </c>
      <c r="G71" s="410">
        <v>496</v>
      </c>
      <c r="H71" s="411">
        <v>439</v>
      </c>
      <c r="I71" s="411">
        <f>G71-H71</f>
        <v>57</v>
      </c>
      <c r="J71" s="411">
        <f>$F71*I71</f>
        <v>5700</v>
      </c>
      <c r="K71" s="415">
        <f>J71/1000000</f>
        <v>0.0057</v>
      </c>
      <c r="L71" s="410">
        <v>1314</v>
      </c>
      <c r="M71" s="411">
        <v>744</v>
      </c>
      <c r="N71" s="411">
        <f>L71-M71</f>
        <v>570</v>
      </c>
      <c r="O71" s="411">
        <f>$F71*N71</f>
        <v>57000</v>
      </c>
      <c r="P71" s="415">
        <f>O71/1000000</f>
        <v>0.057</v>
      </c>
      <c r="Q71" s="622"/>
    </row>
    <row r="72" spans="1:17" ht="15.75" customHeight="1">
      <c r="A72" s="330"/>
      <c r="B72" s="357" t="s">
        <v>56</v>
      </c>
      <c r="C72" s="402"/>
      <c r="D72" s="425"/>
      <c r="E72" s="425"/>
      <c r="F72" s="402"/>
      <c r="G72" s="407"/>
      <c r="H72" s="408"/>
      <c r="I72" s="408"/>
      <c r="J72" s="408"/>
      <c r="K72" s="409"/>
      <c r="L72" s="407"/>
      <c r="M72" s="408"/>
      <c r="N72" s="408"/>
      <c r="O72" s="408"/>
      <c r="P72" s="409"/>
      <c r="Q72" s="171"/>
    </row>
    <row r="73" spans="1:17" s="618" customFormat="1" ht="15.75" customHeight="1">
      <c r="A73" s="330">
        <v>47</v>
      </c>
      <c r="B73" s="658" t="s">
        <v>57</v>
      </c>
      <c r="C73" s="402">
        <v>4902554</v>
      </c>
      <c r="D73" s="659" t="s">
        <v>12</v>
      </c>
      <c r="E73" s="393" t="s">
        <v>347</v>
      </c>
      <c r="F73" s="402">
        <v>100</v>
      </c>
      <c r="G73" s="410">
        <v>10786</v>
      </c>
      <c r="H73" s="411">
        <v>10536</v>
      </c>
      <c r="I73" s="411">
        <f>G73-H73</f>
        <v>250</v>
      </c>
      <c r="J73" s="411">
        <f>$F73*I73</f>
        <v>25000</v>
      </c>
      <c r="K73" s="415">
        <f>J73/1000000</f>
        <v>0.025</v>
      </c>
      <c r="L73" s="410">
        <v>6387</v>
      </c>
      <c r="M73" s="411">
        <v>6328</v>
      </c>
      <c r="N73" s="411">
        <f>L73-M73</f>
        <v>59</v>
      </c>
      <c r="O73" s="411">
        <f>$F73*N73</f>
        <v>5900</v>
      </c>
      <c r="P73" s="415">
        <f>O73/1000000</f>
        <v>0.0059</v>
      </c>
      <c r="Q73" s="622"/>
    </row>
    <row r="74" spans="1:17" s="618" customFormat="1" ht="15.75" customHeight="1">
      <c r="A74" s="330">
        <v>48</v>
      </c>
      <c r="B74" s="658" t="s">
        <v>58</v>
      </c>
      <c r="C74" s="402">
        <v>4902522</v>
      </c>
      <c r="D74" s="659" t="s">
        <v>12</v>
      </c>
      <c r="E74" s="393" t="s">
        <v>347</v>
      </c>
      <c r="F74" s="402">
        <v>100</v>
      </c>
      <c r="G74" s="410">
        <v>840</v>
      </c>
      <c r="H74" s="411">
        <v>840</v>
      </c>
      <c r="I74" s="411">
        <f aca="true" t="shared" si="6" ref="I74:I79">G74-H74</f>
        <v>0</v>
      </c>
      <c r="J74" s="411">
        <f aca="true" t="shared" si="7" ref="J74:J79">$F74*I74</f>
        <v>0</v>
      </c>
      <c r="K74" s="415">
        <f aca="true" t="shared" si="8" ref="K74:K79">J74/1000000</f>
        <v>0</v>
      </c>
      <c r="L74" s="410">
        <v>185</v>
      </c>
      <c r="M74" s="411">
        <v>185</v>
      </c>
      <c r="N74" s="411">
        <f aca="true" t="shared" si="9" ref="N74:N79">L74-M74</f>
        <v>0</v>
      </c>
      <c r="O74" s="411">
        <f aca="true" t="shared" si="10" ref="O74:O79">$F74*N74</f>
        <v>0</v>
      </c>
      <c r="P74" s="415">
        <f aca="true" t="shared" si="11" ref="P74:P79">O74/1000000</f>
        <v>0</v>
      </c>
      <c r="Q74" s="622"/>
    </row>
    <row r="75" spans="1:17" s="618" customFormat="1" ht="15.75" customHeight="1">
      <c r="A75" s="330">
        <v>49</v>
      </c>
      <c r="B75" s="658" t="s">
        <v>59</v>
      </c>
      <c r="C75" s="402">
        <v>4902523</v>
      </c>
      <c r="D75" s="659" t="s">
        <v>12</v>
      </c>
      <c r="E75" s="393" t="s">
        <v>347</v>
      </c>
      <c r="F75" s="402">
        <v>100</v>
      </c>
      <c r="G75" s="410">
        <v>999815</v>
      </c>
      <c r="H75" s="411">
        <v>999815</v>
      </c>
      <c r="I75" s="411">
        <f t="shared" si="6"/>
        <v>0</v>
      </c>
      <c r="J75" s="411">
        <f t="shared" si="7"/>
        <v>0</v>
      </c>
      <c r="K75" s="415">
        <f t="shared" si="8"/>
        <v>0</v>
      </c>
      <c r="L75" s="410">
        <v>999943</v>
      </c>
      <c r="M75" s="411">
        <v>999943</v>
      </c>
      <c r="N75" s="411">
        <f t="shared" si="9"/>
        <v>0</v>
      </c>
      <c r="O75" s="411">
        <f t="shared" si="10"/>
        <v>0</v>
      </c>
      <c r="P75" s="415">
        <f t="shared" si="11"/>
        <v>0</v>
      </c>
      <c r="Q75" s="622"/>
    </row>
    <row r="76" spans="1:17" s="618" customFormat="1" ht="15.75" customHeight="1">
      <c r="A76" s="330">
        <v>50</v>
      </c>
      <c r="B76" s="658" t="s">
        <v>60</v>
      </c>
      <c r="C76" s="402">
        <v>4902547</v>
      </c>
      <c r="D76" s="659" t="s">
        <v>12</v>
      </c>
      <c r="E76" s="393" t="s">
        <v>347</v>
      </c>
      <c r="F76" s="402">
        <v>100</v>
      </c>
      <c r="G76" s="410">
        <v>5885</v>
      </c>
      <c r="H76" s="411">
        <v>5885</v>
      </c>
      <c r="I76" s="411">
        <f>G76-H76</f>
        <v>0</v>
      </c>
      <c r="J76" s="411">
        <f>$F76*I76</f>
        <v>0</v>
      </c>
      <c r="K76" s="415">
        <f>J76/1000000</f>
        <v>0</v>
      </c>
      <c r="L76" s="410">
        <v>8891</v>
      </c>
      <c r="M76" s="411">
        <v>8891</v>
      </c>
      <c r="N76" s="411">
        <f>L76-M76</f>
        <v>0</v>
      </c>
      <c r="O76" s="411">
        <f>$F76*N76</f>
        <v>0</v>
      </c>
      <c r="P76" s="415">
        <f>O76/1000000</f>
        <v>0</v>
      </c>
      <c r="Q76" s="622"/>
    </row>
    <row r="77" spans="1:17" s="618" customFormat="1" ht="15.75" customHeight="1">
      <c r="A77" s="330">
        <v>51</v>
      </c>
      <c r="B77" s="658" t="s">
        <v>61</v>
      </c>
      <c r="C77" s="402">
        <v>4902605</v>
      </c>
      <c r="D77" s="659" t="s">
        <v>12</v>
      </c>
      <c r="E77" s="393" t="s">
        <v>347</v>
      </c>
      <c r="F77" s="688">
        <v>1333.33</v>
      </c>
      <c r="G77" s="410">
        <v>0</v>
      </c>
      <c r="H77" s="411">
        <v>0</v>
      </c>
      <c r="I77" s="411">
        <f t="shared" si="6"/>
        <v>0</v>
      </c>
      <c r="J77" s="411">
        <f t="shared" si="7"/>
        <v>0</v>
      </c>
      <c r="K77" s="415">
        <f t="shared" si="8"/>
        <v>0</v>
      </c>
      <c r="L77" s="410">
        <v>0</v>
      </c>
      <c r="M77" s="411">
        <v>0</v>
      </c>
      <c r="N77" s="411">
        <f t="shared" si="9"/>
        <v>0</v>
      </c>
      <c r="O77" s="411">
        <f t="shared" si="10"/>
        <v>0</v>
      </c>
      <c r="P77" s="415">
        <f t="shared" si="11"/>
        <v>0</v>
      </c>
      <c r="Q77" s="673"/>
    </row>
    <row r="78" spans="1:17" s="618" customFormat="1" ht="15.75" customHeight="1">
      <c r="A78" s="330">
        <v>52</v>
      </c>
      <c r="B78" s="658" t="s">
        <v>62</v>
      </c>
      <c r="C78" s="402">
        <v>4902526</v>
      </c>
      <c r="D78" s="659" t="s">
        <v>12</v>
      </c>
      <c r="E78" s="393" t="s">
        <v>347</v>
      </c>
      <c r="F78" s="402">
        <v>100</v>
      </c>
      <c r="G78" s="410">
        <v>16113</v>
      </c>
      <c r="H78" s="411">
        <v>16249</v>
      </c>
      <c r="I78" s="411">
        <f t="shared" si="6"/>
        <v>-136</v>
      </c>
      <c r="J78" s="411">
        <f t="shared" si="7"/>
        <v>-13600</v>
      </c>
      <c r="K78" s="415">
        <f t="shared" si="8"/>
        <v>-0.0136</v>
      </c>
      <c r="L78" s="410">
        <v>21259</v>
      </c>
      <c r="M78" s="411">
        <v>21218</v>
      </c>
      <c r="N78" s="411">
        <f t="shared" si="9"/>
        <v>41</v>
      </c>
      <c r="O78" s="411">
        <f t="shared" si="10"/>
        <v>4100</v>
      </c>
      <c r="P78" s="415">
        <f t="shared" si="11"/>
        <v>0.0041</v>
      </c>
      <c r="Q78" s="622"/>
    </row>
    <row r="79" spans="1:17" s="618" customFormat="1" ht="15.75" customHeight="1">
      <c r="A79" s="330">
        <v>53</v>
      </c>
      <c r="B79" s="658" t="s">
        <v>63</v>
      </c>
      <c r="C79" s="402">
        <v>4902529</v>
      </c>
      <c r="D79" s="659" t="s">
        <v>12</v>
      </c>
      <c r="E79" s="393" t="s">
        <v>347</v>
      </c>
      <c r="F79" s="688">
        <v>44.44</v>
      </c>
      <c r="G79" s="410">
        <v>991106</v>
      </c>
      <c r="H79" s="411">
        <v>991510</v>
      </c>
      <c r="I79" s="411">
        <f t="shared" si="6"/>
        <v>-404</v>
      </c>
      <c r="J79" s="411">
        <f t="shared" si="7"/>
        <v>-17953.76</v>
      </c>
      <c r="K79" s="415">
        <f t="shared" si="8"/>
        <v>-0.01795376</v>
      </c>
      <c r="L79" s="410">
        <v>732</v>
      </c>
      <c r="M79" s="411">
        <v>773</v>
      </c>
      <c r="N79" s="411">
        <f t="shared" si="9"/>
        <v>-41</v>
      </c>
      <c r="O79" s="411">
        <f t="shared" si="10"/>
        <v>-1822.04</v>
      </c>
      <c r="P79" s="415">
        <f t="shared" si="11"/>
        <v>-0.00182204</v>
      </c>
      <c r="Q79" s="673"/>
    </row>
    <row r="80" spans="1:17" s="618" customFormat="1" ht="15.75" customHeight="1">
      <c r="A80" s="330"/>
      <c r="B80" s="357" t="s">
        <v>64</v>
      </c>
      <c r="C80" s="402"/>
      <c r="D80" s="425"/>
      <c r="E80" s="425"/>
      <c r="F80" s="402"/>
      <c r="G80" s="410"/>
      <c r="H80" s="411"/>
      <c r="I80" s="411"/>
      <c r="J80" s="411"/>
      <c r="K80" s="415"/>
      <c r="L80" s="410"/>
      <c r="M80" s="411"/>
      <c r="N80" s="411"/>
      <c r="O80" s="411"/>
      <c r="P80" s="415"/>
      <c r="Q80" s="622"/>
    </row>
    <row r="81" spans="1:17" s="618" customFormat="1" ht="15.75" customHeight="1">
      <c r="A81" s="330">
        <v>54</v>
      </c>
      <c r="B81" s="658" t="s">
        <v>65</v>
      </c>
      <c r="C81" s="402">
        <v>4865091</v>
      </c>
      <c r="D81" s="659" t="s">
        <v>12</v>
      </c>
      <c r="E81" s="393" t="s">
        <v>347</v>
      </c>
      <c r="F81" s="402">
        <v>500</v>
      </c>
      <c r="G81" s="410">
        <v>5432</v>
      </c>
      <c r="H81" s="411">
        <v>5434</v>
      </c>
      <c r="I81" s="411">
        <f>G81-H81</f>
        <v>-2</v>
      </c>
      <c r="J81" s="411">
        <f>$F81*I81</f>
        <v>-1000</v>
      </c>
      <c r="K81" s="415">
        <f>J81/1000000</f>
        <v>-0.001</v>
      </c>
      <c r="L81" s="410">
        <v>33448</v>
      </c>
      <c r="M81" s="411">
        <v>33321</v>
      </c>
      <c r="N81" s="411">
        <f>L81-M81</f>
        <v>127</v>
      </c>
      <c r="O81" s="411">
        <f>$F81*N81</f>
        <v>63500</v>
      </c>
      <c r="P81" s="415">
        <f>O81/1000000</f>
        <v>0.0635</v>
      </c>
      <c r="Q81" s="669"/>
    </row>
    <row r="82" spans="1:17" s="618" customFormat="1" ht="15.75" customHeight="1">
      <c r="A82" s="330">
        <v>55</v>
      </c>
      <c r="B82" s="658" t="s">
        <v>66</v>
      </c>
      <c r="C82" s="402">
        <v>4902579</v>
      </c>
      <c r="D82" s="659" t="s">
        <v>12</v>
      </c>
      <c r="E82" s="393" t="s">
        <v>347</v>
      </c>
      <c r="F82" s="402">
        <v>500</v>
      </c>
      <c r="G82" s="410">
        <v>999891</v>
      </c>
      <c r="H82" s="411">
        <v>999897</v>
      </c>
      <c r="I82" s="411">
        <f>G82-H82</f>
        <v>-6</v>
      </c>
      <c r="J82" s="411">
        <f>$F82*I82</f>
        <v>-3000</v>
      </c>
      <c r="K82" s="415">
        <f>J82/1000000</f>
        <v>-0.003</v>
      </c>
      <c r="L82" s="410">
        <v>163</v>
      </c>
      <c r="M82" s="411">
        <v>167</v>
      </c>
      <c r="N82" s="411">
        <f>L82-M82</f>
        <v>-4</v>
      </c>
      <c r="O82" s="411">
        <f>$F82*N82</f>
        <v>-2000</v>
      </c>
      <c r="P82" s="415">
        <f>O82/1000000</f>
        <v>-0.002</v>
      </c>
      <c r="Q82" s="622"/>
    </row>
    <row r="83" spans="1:17" s="618" customFormat="1" ht="15.75" customHeight="1">
      <c r="A83" s="330">
        <v>56</v>
      </c>
      <c r="B83" s="658" t="s">
        <v>67</v>
      </c>
      <c r="C83" s="402">
        <v>4902531</v>
      </c>
      <c r="D83" s="659" t="s">
        <v>12</v>
      </c>
      <c r="E83" s="393" t="s">
        <v>347</v>
      </c>
      <c r="F83" s="402">
        <v>500</v>
      </c>
      <c r="G83" s="410">
        <v>7015</v>
      </c>
      <c r="H83" s="411">
        <v>7015</v>
      </c>
      <c r="I83" s="411">
        <f>G83-H83</f>
        <v>0</v>
      </c>
      <c r="J83" s="411">
        <f>$F83*I83</f>
        <v>0</v>
      </c>
      <c r="K83" s="415">
        <f>J83/1000000</f>
        <v>0</v>
      </c>
      <c r="L83" s="410">
        <v>14988</v>
      </c>
      <c r="M83" s="411">
        <v>14988</v>
      </c>
      <c r="N83" s="411">
        <f>L83-M83</f>
        <v>0</v>
      </c>
      <c r="O83" s="411">
        <f>$F83*N83</f>
        <v>0</v>
      </c>
      <c r="P83" s="415">
        <f>O83/1000000</f>
        <v>0</v>
      </c>
      <c r="Q83" s="622"/>
    </row>
    <row r="84" spans="1:17" s="618" customFormat="1" ht="15.75" customHeight="1">
      <c r="A84" s="330"/>
      <c r="B84" s="658"/>
      <c r="C84" s="402"/>
      <c r="D84" s="659"/>
      <c r="E84" s="393"/>
      <c r="F84" s="402"/>
      <c r="G84" s="410"/>
      <c r="H84" s="411"/>
      <c r="I84" s="411"/>
      <c r="J84" s="411"/>
      <c r="K84" s="415">
        <v>0.0244</v>
      </c>
      <c r="L84" s="410"/>
      <c r="M84" s="411"/>
      <c r="N84" s="411"/>
      <c r="O84" s="411"/>
      <c r="P84" s="415">
        <v>0</v>
      </c>
      <c r="Q84" s="622" t="s">
        <v>456</v>
      </c>
    </row>
    <row r="85" spans="1:17" s="618" customFormat="1" ht="15.75" customHeight="1">
      <c r="A85" s="330"/>
      <c r="B85" s="658"/>
      <c r="C85" s="402">
        <v>4902585</v>
      </c>
      <c r="D85" s="659" t="s">
        <v>12</v>
      </c>
      <c r="E85" s="393" t="s">
        <v>347</v>
      </c>
      <c r="F85" s="402">
        <v>666.67</v>
      </c>
      <c r="G85" s="410">
        <v>15</v>
      </c>
      <c r="H85" s="411">
        <v>0</v>
      </c>
      <c r="I85" s="411">
        <f>G85-H85</f>
        <v>15</v>
      </c>
      <c r="J85" s="411">
        <f>$F85*I85</f>
        <v>10000.05</v>
      </c>
      <c r="K85" s="415">
        <f>J85/1000000</f>
        <v>0.01000005</v>
      </c>
      <c r="L85" s="410">
        <v>0</v>
      </c>
      <c r="M85" s="411">
        <v>0</v>
      </c>
      <c r="N85" s="411">
        <f>L85-M85</f>
        <v>0</v>
      </c>
      <c r="O85" s="411">
        <f>$F85*N85</f>
        <v>0</v>
      </c>
      <c r="P85" s="415">
        <f>O85/1000000</f>
        <v>0</v>
      </c>
      <c r="Q85" s="622" t="s">
        <v>451</v>
      </c>
    </row>
    <row r="86" spans="1:17" s="618" customFormat="1" ht="15.75" customHeight="1">
      <c r="A86" s="330">
        <v>57</v>
      </c>
      <c r="B86" s="658" t="s">
        <v>68</v>
      </c>
      <c r="C86" s="402">
        <v>4865072</v>
      </c>
      <c r="D86" s="659" t="s">
        <v>12</v>
      </c>
      <c r="E86" s="393" t="s">
        <v>347</v>
      </c>
      <c r="F86" s="688">
        <v>666.6666666666666</v>
      </c>
      <c r="G86" s="410">
        <v>2435</v>
      </c>
      <c r="H86" s="411">
        <v>2370</v>
      </c>
      <c r="I86" s="411">
        <f>G86-H86</f>
        <v>65</v>
      </c>
      <c r="J86" s="411">
        <f>$F86*I86</f>
        <v>43333.33333333333</v>
      </c>
      <c r="K86" s="415">
        <f>J86/1000000</f>
        <v>0.04333333333333333</v>
      </c>
      <c r="L86" s="410">
        <v>1085</v>
      </c>
      <c r="M86" s="411">
        <v>1084</v>
      </c>
      <c r="N86" s="411">
        <f>L86-M86</f>
        <v>1</v>
      </c>
      <c r="O86" s="411">
        <f>$F86*N86</f>
        <v>666.6666666666666</v>
      </c>
      <c r="P86" s="415">
        <f>O86/1000000</f>
        <v>0.0006666666666666666</v>
      </c>
      <c r="Q86" s="622"/>
    </row>
    <row r="87" spans="2:17" s="618" customFormat="1" ht="15.75" customHeight="1">
      <c r="B87" s="357" t="s">
        <v>70</v>
      </c>
      <c r="C87" s="402"/>
      <c r="D87" s="425"/>
      <c r="E87" s="425"/>
      <c r="F87" s="402"/>
      <c r="G87" s="410"/>
      <c r="H87" s="411"/>
      <c r="I87" s="411"/>
      <c r="J87" s="411"/>
      <c r="K87" s="415"/>
      <c r="L87" s="410"/>
      <c r="M87" s="411"/>
      <c r="N87" s="411"/>
      <c r="O87" s="411"/>
      <c r="P87" s="415"/>
      <c r="Q87" s="622"/>
    </row>
    <row r="88" spans="1:17" s="618" customFormat="1" ht="15.75" customHeight="1">
      <c r="A88" s="330">
        <v>58</v>
      </c>
      <c r="B88" s="658" t="s">
        <v>63</v>
      </c>
      <c r="C88" s="402">
        <v>4902568</v>
      </c>
      <c r="D88" s="659" t="s">
        <v>12</v>
      </c>
      <c r="E88" s="393" t="s">
        <v>347</v>
      </c>
      <c r="F88" s="402">
        <v>100</v>
      </c>
      <c r="G88" s="410">
        <v>998356</v>
      </c>
      <c r="H88" s="411">
        <v>998385</v>
      </c>
      <c r="I88" s="411">
        <f aca="true" t="shared" si="12" ref="I88:I93">G88-H88</f>
        <v>-29</v>
      </c>
      <c r="J88" s="411">
        <f aca="true" t="shared" si="13" ref="J88:J93">$F88*I88</f>
        <v>-2900</v>
      </c>
      <c r="K88" s="415">
        <f aca="true" t="shared" si="14" ref="K88:K93">J88/1000000</f>
        <v>-0.0029</v>
      </c>
      <c r="L88" s="410">
        <v>26</v>
      </c>
      <c r="M88" s="411">
        <v>26</v>
      </c>
      <c r="N88" s="411">
        <f aca="true" t="shared" si="15" ref="N88:N93">L88-M88</f>
        <v>0</v>
      </c>
      <c r="O88" s="411">
        <f aca="true" t="shared" si="16" ref="O88:O93">$F88*N88</f>
        <v>0</v>
      </c>
      <c r="P88" s="415">
        <f aca="true" t="shared" si="17" ref="P88:P93">O88/1000000</f>
        <v>0</v>
      </c>
      <c r="Q88" s="640"/>
    </row>
    <row r="89" spans="1:17" s="618" customFormat="1" ht="15.75" customHeight="1">
      <c r="A89" s="330">
        <v>59</v>
      </c>
      <c r="B89" s="658" t="s">
        <v>71</v>
      </c>
      <c r="C89" s="402">
        <v>4902549</v>
      </c>
      <c r="D89" s="659" t="s">
        <v>12</v>
      </c>
      <c r="E89" s="393" t="s">
        <v>347</v>
      </c>
      <c r="F89" s="402">
        <v>100</v>
      </c>
      <c r="G89" s="410">
        <v>999749</v>
      </c>
      <c r="H89" s="411">
        <v>999774</v>
      </c>
      <c r="I89" s="411">
        <f t="shared" si="12"/>
        <v>-25</v>
      </c>
      <c r="J89" s="411">
        <f t="shared" si="13"/>
        <v>-2500</v>
      </c>
      <c r="K89" s="415">
        <f t="shared" si="14"/>
        <v>-0.0025</v>
      </c>
      <c r="L89" s="410">
        <v>999985</v>
      </c>
      <c r="M89" s="411">
        <v>999986</v>
      </c>
      <c r="N89" s="411">
        <f t="shared" si="15"/>
        <v>-1</v>
      </c>
      <c r="O89" s="411">
        <f t="shared" si="16"/>
        <v>-100</v>
      </c>
      <c r="P89" s="415">
        <f t="shared" si="17"/>
        <v>-0.0001</v>
      </c>
      <c r="Q89" s="640"/>
    </row>
    <row r="90" spans="1:17" s="618" customFormat="1" ht="15.75" customHeight="1">
      <c r="A90" s="330">
        <v>60</v>
      </c>
      <c r="B90" s="658" t="s">
        <v>84</v>
      </c>
      <c r="C90" s="402">
        <v>4902537</v>
      </c>
      <c r="D90" s="659" t="s">
        <v>12</v>
      </c>
      <c r="E90" s="393" t="s">
        <v>347</v>
      </c>
      <c r="F90" s="402">
        <v>100</v>
      </c>
      <c r="G90" s="410">
        <v>23146</v>
      </c>
      <c r="H90" s="411">
        <v>23393</v>
      </c>
      <c r="I90" s="411">
        <f t="shared" si="12"/>
        <v>-247</v>
      </c>
      <c r="J90" s="411">
        <f t="shared" si="13"/>
        <v>-24700</v>
      </c>
      <c r="K90" s="415">
        <f t="shared" si="14"/>
        <v>-0.0247</v>
      </c>
      <c r="L90" s="410">
        <v>57265</v>
      </c>
      <c r="M90" s="411">
        <v>57243</v>
      </c>
      <c r="N90" s="411">
        <f t="shared" si="15"/>
        <v>22</v>
      </c>
      <c r="O90" s="411">
        <f t="shared" si="16"/>
        <v>2200</v>
      </c>
      <c r="P90" s="415">
        <f t="shared" si="17"/>
        <v>0.0022</v>
      </c>
      <c r="Q90" s="622"/>
    </row>
    <row r="91" spans="1:17" s="618" customFormat="1" ht="15.75" customHeight="1">
      <c r="A91" s="330">
        <v>61</v>
      </c>
      <c r="B91" s="658" t="s">
        <v>72</v>
      </c>
      <c r="C91" s="402">
        <v>4902578</v>
      </c>
      <c r="D91" s="659" t="s">
        <v>12</v>
      </c>
      <c r="E91" s="393" t="s">
        <v>347</v>
      </c>
      <c r="F91" s="402">
        <v>100</v>
      </c>
      <c r="G91" s="410">
        <v>0</v>
      </c>
      <c r="H91" s="411">
        <v>0</v>
      </c>
      <c r="I91" s="411">
        <f t="shared" si="12"/>
        <v>0</v>
      </c>
      <c r="J91" s="411">
        <f t="shared" si="13"/>
        <v>0</v>
      </c>
      <c r="K91" s="415">
        <f t="shared" si="14"/>
        <v>0</v>
      </c>
      <c r="L91" s="410">
        <v>0</v>
      </c>
      <c r="M91" s="411">
        <v>0</v>
      </c>
      <c r="N91" s="411">
        <f t="shared" si="15"/>
        <v>0</v>
      </c>
      <c r="O91" s="411">
        <f t="shared" si="16"/>
        <v>0</v>
      </c>
      <c r="P91" s="415">
        <f t="shared" si="17"/>
        <v>0</v>
      </c>
      <c r="Q91" s="669"/>
    </row>
    <row r="92" spans="1:17" s="618" customFormat="1" ht="15.75" customHeight="1">
      <c r="A92" s="331">
        <v>62</v>
      </c>
      <c r="B92" s="658" t="s">
        <v>73</v>
      </c>
      <c r="C92" s="402">
        <v>4902538</v>
      </c>
      <c r="D92" s="659" t="s">
        <v>12</v>
      </c>
      <c r="E92" s="393" t="s">
        <v>347</v>
      </c>
      <c r="F92" s="402">
        <v>100</v>
      </c>
      <c r="G92" s="410">
        <v>999762</v>
      </c>
      <c r="H92" s="411">
        <v>999785</v>
      </c>
      <c r="I92" s="411">
        <f t="shared" si="12"/>
        <v>-23</v>
      </c>
      <c r="J92" s="411">
        <f t="shared" si="13"/>
        <v>-2300</v>
      </c>
      <c r="K92" s="415">
        <f t="shared" si="14"/>
        <v>-0.0023</v>
      </c>
      <c r="L92" s="410">
        <v>999988</v>
      </c>
      <c r="M92" s="411">
        <v>999990</v>
      </c>
      <c r="N92" s="411">
        <f t="shared" si="15"/>
        <v>-2</v>
      </c>
      <c r="O92" s="411">
        <f t="shared" si="16"/>
        <v>-200</v>
      </c>
      <c r="P92" s="415">
        <f t="shared" si="17"/>
        <v>-0.0002</v>
      </c>
      <c r="Q92" s="622"/>
    </row>
    <row r="93" spans="1:17" s="618" customFormat="1" ht="15.75" customHeight="1">
      <c r="A93" s="330">
        <v>63</v>
      </c>
      <c r="B93" s="658" t="s">
        <v>59</v>
      </c>
      <c r="C93" s="402">
        <v>4902527</v>
      </c>
      <c r="D93" s="659" t="s">
        <v>12</v>
      </c>
      <c r="E93" s="393" t="s">
        <v>347</v>
      </c>
      <c r="F93" s="402">
        <v>100</v>
      </c>
      <c r="G93" s="410">
        <v>0</v>
      </c>
      <c r="H93" s="411">
        <v>0</v>
      </c>
      <c r="I93" s="411">
        <f t="shared" si="12"/>
        <v>0</v>
      </c>
      <c r="J93" s="411">
        <f t="shared" si="13"/>
        <v>0</v>
      </c>
      <c r="K93" s="415">
        <f t="shared" si="14"/>
        <v>0</v>
      </c>
      <c r="L93" s="410">
        <v>0</v>
      </c>
      <c r="M93" s="411">
        <v>0</v>
      </c>
      <c r="N93" s="411">
        <f t="shared" si="15"/>
        <v>0</v>
      </c>
      <c r="O93" s="411">
        <f t="shared" si="16"/>
        <v>0</v>
      </c>
      <c r="P93" s="415">
        <f t="shared" si="17"/>
        <v>0</v>
      </c>
      <c r="Q93" s="622"/>
    </row>
    <row r="94" spans="2:17" s="618" customFormat="1" ht="15.75" customHeight="1">
      <c r="B94" s="357" t="s">
        <v>74</v>
      </c>
      <c r="C94" s="402"/>
      <c r="D94" s="425"/>
      <c r="E94" s="425"/>
      <c r="F94" s="402"/>
      <c r="G94" s="410"/>
      <c r="H94" s="411"/>
      <c r="I94" s="411"/>
      <c r="J94" s="411"/>
      <c r="K94" s="415"/>
      <c r="L94" s="410"/>
      <c r="M94" s="411"/>
      <c r="N94" s="411"/>
      <c r="O94" s="411"/>
      <c r="P94" s="415"/>
      <c r="Q94" s="622"/>
    </row>
    <row r="95" spans="1:17" s="618" customFormat="1" ht="15.75" customHeight="1">
      <c r="A95" s="330">
        <v>64</v>
      </c>
      <c r="B95" s="658" t="s">
        <v>75</v>
      </c>
      <c r="C95" s="402">
        <v>4902540</v>
      </c>
      <c r="D95" s="659" t="s">
        <v>12</v>
      </c>
      <c r="E95" s="393" t="s">
        <v>347</v>
      </c>
      <c r="F95" s="402">
        <v>100</v>
      </c>
      <c r="G95" s="410">
        <v>1873</v>
      </c>
      <c r="H95" s="411">
        <v>1871</v>
      </c>
      <c r="I95" s="411">
        <f>G95-H95</f>
        <v>2</v>
      </c>
      <c r="J95" s="411">
        <f>$F95*I95</f>
        <v>200</v>
      </c>
      <c r="K95" s="415">
        <f>J95/1000000</f>
        <v>0.0002</v>
      </c>
      <c r="L95" s="410">
        <v>2630</v>
      </c>
      <c r="M95" s="411">
        <v>1895</v>
      </c>
      <c r="N95" s="411">
        <f>L95-M95</f>
        <v>735</v>
      </c>
      <c r="O95" s="411">
        <f>$F95*N95</f>
        <v>73500</v>
      </c>
      <c r="P95" s="415">
        <f>O95/1000000</f>
        <v>0.0735</v>
      </c>
      <c r="Q95" s="640"/>
    </row>
    <row r="96" spans="1:17" s="618" customFormat="1" ht="15.75" customHeight="1">
      <c r="A96" s="629">
        <v>65</v>
      </c>
      <c r="B96" s="658" t="s">
        <v>76</v>
      </c>
      <c r="C96" s="402">
        <v>4902542</v>
      </c>
      <c r="D96" s="659" t="s">
        <v>12</v>
      </c>
      <c r="E96" s="393" t="s">
        <v>347</v>
      </c>
      <c r="F96" s="402">
        <v>100</v>
      </c>
      <c r="G96" s="410">
        <v>26955</v>
      </c>
      <c r="H96" s="411">
        <v>26385</v>
      </c>
      <c r="I96" s="411">
        <f>G96-H96</f>
        <v>570</v>
      </c>
      <c r="J96" s="411">
        <f>$F96*I96</f>
        <v>57000</v>
      </c>
      <c r="K96" s="415">
        <f>J96/1000000</f>
        <v>0.057</v>
      </c>
      <c r="L96" s="410">
        <v>66501</v>
      </c>
      <c r="M96" s="411">
        <v>66470</v>
      </c>
      <c r="N96" s="411">
        <f>L96-M96</f>
        <v>31</v>
      </c>
      <c r="O96" s="411">
        <f>$F96*N96</f>
        <v>3100</v>
      </c>
      <c r="P96" s="415">
        <f>O96/1000000</f>
        <v>0.0031</v>
      </c>
      <c r="Q96" s="622"/>
    </row>
    <row r="97" spans="1:17" s="618" customFormat="1" ht="15.75" customHeight="1">
      <c r="A97" s="330"/>
      <c r="B97" s="658" t="s">
        <v>77</v>
      </c>
      <c r="C97" s="402">
        <v>4902536</v>
      </c>
      <c r="D97" s="659" t="s">
        <v>12</v>
      </c>
      <c r="E97" s="393" t="s">
        <v>347</v>
      </c>
      <c r="F97" s="402">
        <v>100</v>
      </c>
      <c r="G97" s="410">
        <v>4547</v>
      </c>
      <c r="H97" s="411">
        <v>3934</v>
      </c>
      <c r="I97" s="411">
        <f>G97-H97</f>
        <v>613</v>
      </c>
      <c r="J97" s="411">
        <f>$F97*I97</f>
        <v>61300</v>
      </c>
      <c r="K97" s="415">
        <f>J97/1000000</f>
        <v>0.0613</v>
      </c>
      <c r="L97" s="410">
        <v>109</v>
      </c>
      <c r="M97" s="411">
        <v>64</v>
      </c>
      <c r="N97" s="411">
        <f>L97-M97</f>
        <v>45</v>
      </c>
      <c r="O97" s="411">
        <f>$F97*N97</f>
        <v>4500</v>
      </c>
      <c r="P97" s="415">
        <f>O97/1000000</f>
        <v>0.0045</v>
      </c>
      <c r="Q97" s="640"/>
    </row>
    <row r="98" spans="1:17" ht="15.75" customHeight="1">
      <c r="A98" s="629">
        <v>66</v>
      </c>
      <c r="B98" s="357" t="s">
        <v>32</v>
      </c>
      <c r="C98" s="402"/>
      <c r="D98" s="425"/>
      <c r="E98" s="425"/>
      <c r="F98" s="402"/>
      <c r="G98" s="407"/>
      <c r="H98" s="408"/>
      <c r="I98" s="408"/>
      <c r="J98" s="408"/>
      <c r="K98" s="409"/>
      <c r="L98" s="407"/>
      <c r="M98" s="408"/>
      <c r="N98" s="408"/>
      <c r="O98" s="408"/>
      <c r="P98" s="409"/>
      <c r="Q98" s="171"/>
    </row>
    <row r="99" spans="1:17" s="618" customFormat="1" ht="15.75" customHeight="1">
      <c r="A99" s="629">
        <v>67</v>
      </c>
      <c r="B99" s="658" t="s">
        <v>69</v>
      </c>
      <c r="C99" s="402">
        <v>4864807</v>
      </c>
      <c r="D99" s="659" t="s">
        <v>12</v>
      </c>
      <c r="E99" s="393" t="s">
        <v>347</v>
      </c>
      <c r="F99" s="402">
        <v>100</v>
      </c>
      <c r="G99" s="410">
        <v>184001</v>
      </c>
      <c r="H99" s="411">
        <v>181496</v>
      </c>
      <c r="I99" s="411">
        <f>G99-H99</f>
        <v>2505</v>
      </c>
      <c r="J99" s="411">
        <f>$F99*I99</f>
        <v>250500</v>
      </c>
      <c r="K99" s="415">
        <f>J99/1000000</f>
        <v>0.2505</v>
      </c>
      <c r="L99" s="410">
        <v>20593</v>
      </c>
      <c r="M99" s="411">
        <v>20593</v>
      </c>
      <c r="N99" s="411">
        <f>L99-M99</f>
        <v>0</v>
      </c>
      <c r="O99" s="411">
        <f>$F99*N99</f>
        <v>0</v>
      </c>
      <c r="P99" s="415">
        <f>O99/1000000</f>
        <v>0</v>
      </c>
      <c r="Q99" s="622"/>
    </row>
    <row r="100" spans="1:17" s="618" customFormat="1" ht="15.75" customHeight="1">
      <c r="A100" s="630">
        <v>68</v>
      </c>
      <c r="B100" s="658" t="s">
        <v>243</v>
      </c>
      <c r="C100" s="402">
        <v>4865086</v>
      </c>
      <c r="D100" s="659" t="s">
        <v>12</v>
      </c>
      <c r="E100" s="393" t="s">
        <v>347</v>
      </c>
      <c r="F100" s="402">
        <v>100</v>
      </c>
      <c r="G100" s="410">
        <v>24442</v>
      </c>
      <c r="H100" s="411">
        <v>24307</v>
      </c>
      <c r="I100" s="411">
        <f>G100-H100</f>
        <v>135</v>
      </c>
      <c r="J100" s="411">
        <f>$F100*I100</f>
        <v>13500</v>
      </c>
      <c r="K100" s="415">
        <f>J100/1000000</f>
        <v>0.0135</v>
      </c>
      <c r="L100" s="410">
        <v>47852</v>
      </c>
      <c r="M100" s="411">
        <v>47850</v>
      </c>
      <c r="N100" s="411">
        <f>L100-M100</f>
        <v>2</v>
      </c>
      <c r="O100" s="411">
        <f>$F100*N100</f>
        <v>200</v>
      </c>
      <c r="P100" s="415">
        <f>O100/1000000</f>
        <v>0.0002</v>
      </c>
      <c r="Q100" s="622"/>
    </row>
    <row r="101" spans="1:17" s="618" customFormat="1" ht="15.75" customHeight="1">
      <c r="A101" s="630">
        <v>69</v>
      </c>
      <c r="B101" s="658" t="s">
        <v>82</v>
      </c>
      <c r="C101" s="402">
        <v>4902528</v>
      </c>
      <c r="D101" s="659" t="s">
        <v>12</v>
      </c>
      <c r="E101" s="393" t="s">
        <v>347</v>
      </c>
      <c r="F101" s="402">
        <v>-300</v>
      </c>
      <c r="G101" s="410">
        <v>15</v>
      </c>
      <c r="H101" s="411">
        <v>22</v>
      </c>
      <c r="I101" s="411">
        <f>G101-H101</f>
        <v>-7</v>
      </c>
      <c r="J101" s="411">
        <f>$F101*I101</f>
        <v>2100</v>
      </c>
      <c r="K101" s="415">
        <f>J101/1000000</f>
        <v>0.0021</v>
      </c>
      <c r="L101" s="410">
        <v>425</v>
      </c>
      <c r="M101" s="411">
        <v>426</v>
      </c>
      <c r="N101" s="411">
        <f>L101-M101</f>
        <v>-1</v>
      </c>
      <c r="O101" s="411">
        <f>$F101*N101</f>
        <v>300</v>
      </c>
      <c r="P101" s="415">
        <f>O101/1000000</f>
        <v>0.0003</v>
      </c>
      <c r="Q101" s="640"/>
    </row>
    <row r="102" spans="2:17" ht="15.75" customHeight="1">
      <c r="B102" s="419" t="s">
        <v>78</v>
      </c>
      <c r="C102" s="401"/>
      <c r="D102" s="422"/>
      <c r="E102" s="422"/>
      <c r="F102" s="401"/>
      <c r="G102" s="407"/>
      <c r="H102" s="408"/>
      <c r="I102" s="408"/>
      <c r="J102" s="408"/>
      <c r="K102" s="409"/>
      <c r="L102" s="407"/>
      <c r="M102" s="408"/>
      <c r="N102" s="408"/>
      <c r="O102" s="408"/>
      <c r="P102" s="409"/>
      <c r="Q102" s="171"/>
    </row>
    <row r="103" spans="1:17" s="618" customFormat="1" ht="16.5">
      <c r="A103" s="630">
        <v>70</v>
      </c>
      <c r="B103" s="710" t="s">
        <v>79</v>
      </c>
      <c r="C103" s="401">
        <v>4902577</v>
      </c>
      <c r="D103" s="422" t="s">
        <v>12</v>
      </c>
      <c r="E103" s="393" t="s">
        <v>347</v>
      </c>
      <c r="F103" s="401">
        <v>-400</v>
      </c>
      <c r="G103" s="410">
        <v>995602</v>
      </c>
      <c r="H103" s="411">
        <v>995602</v>
      </c>
      <c r="I103" s="411">
        <f>G103-H103</f>
        <v>0</v>
      </c>
      <c r="J103" s="411">
        <f>$F103*I103</f>
        <v>0</v>
      </c>
      <c r="K103" s="415">
        <f>J103/1000000</f>
        <v>0</v>
      </c>
      <c r="L103" s="410">
        <v>54</v>
      </c>
      <c r="M103" s="411">
        <v>54</v>
      </c>
      <c r="N103" s="411">
        <f>L103-M103</f>
        <v>0</v>
      </c>
      <c r="O103" s="411">
        <f>$F103*N103</f>
        <v>0</v>
      </c>
      <c r="P103" s="415">
        <f>O103/1000000</f>
        <v>0</v>
      </c>
      <c r="Q103" s="711"/>
    </row>
    <row r="104" spans="1:17" s="618" customFormat="1" ht="16.5">
      <c r="A104" s="630">
        <v>71</v>
      </c>
      <c r="B104" s="710" t="s">
        <v>80</v>
      </c>
      <c r="C104" s="401">
        <v>4902525</v>
      </c>
      <c r="D104" s="422" t="s">
        <v>12</v>
      </c>
      <c r="E104" s="393" t="s">
        <v>347</v>
      </c>
      <c r="F104" s="401">
        <v>400</v>
      </c>
      <c r="G104" s="410">
        <v>999919</v>
      </c>
      <c r="H104" s="411">
        <v>999922</v>
      </c>
      <c r="I104" s="411">
        <f>G104-H104</f>
        <v>-3</v>
      </c>
      <c r="J104" s="411">
        <f>$F104*I104</f>
        <v>-1200</v>
      </c>
      <c r="K104" s="415">
        <f>J104/1000000</f>
        <v>-0.0012</v>
      </c>
      <c r="L104" s="410">
        <v>3</v>
      </c>
      <c r="M104" s="411">
        <v>3</v>
      </c>
      <c r="N104" s="411">
        <f>L104-M104</f>
        <v>0</v>
      </c>
      <c r="O104" s="411">
        <f>$F104*N104</f>
        <v>0</v>
      </c>
      <c r="P104" s="415">
        <f>O104/1000000</f>
        <v>0</v>
      </c>
      <c r="Q104" s="640"/>
    </row>
    <row r="105" spans="2:17" ht="16.5">
      <c r="B105" s="357" t="s">
        <v>386</v>
      </c>
      <c r="C105" s="401"/>
      <c r="D105" s="422"/>
      <c r="E105" s="393"/>
      <c r="F105" s="401"/>
      <c r="G105" s="407"/>
      <c r="H105" s="408"/>
      <c r="I105" s="408"/>
      <c r="J105" s="408"/>
      <c r="K105" s="409"/>
      <c r="L105" s="407"/>
      <c r="M105" s="408"/>
      <c r="N105" s="408"/>
      <c r="O105" s="408"/>
      <c r="P105" s="409"/>
      <c r="Q105" s="171"/>
    </row>
    <row r="106" spans="1:17" s="618" customFormat="1" ht="18">
      <c r="A106" s="630">
        <v>72</v>
      </c>
      <c r="B106" s="658" t="s">
        <v>392</v>
      </c>
      <c r="C106" s="370">
        <v>5128444</v>
      </c>
      <c r="D106" s="144" t="s">
        <v>12</v>
      </c>
      <c r="E106" s="110" t="s">
        <v>347</v>
      </c>
      <c r="F106" s="513">
        <v>800</v>
      </c>
      <c r="G106" s="410">
        <v>972984</v>
      </c>
      <c r="H106" s="411">
        <v>973563</v>
      </c>
      <c r="I106" s="383">
        <f>G106-H106</f>
        <v>-579</v>
      </c>
      <c r="J106" s="383">
        <f>$F106*I106</f>
        <v>-463200</v>
      </c>
      <c r="K106" s="383">
        <f>J106/1000000</f>
        <v>-0.4632</v>
      </c>
      <c r="L106" s="410">
        <v>254</v>
      </c>
      <c r="M106" s="411">
        <v>254</v>
      </c>
      <c r="N106" s="383">
        <f>L106-M106</f>
        <v>0</v>
      </c>
      <c r="O106" s="383">
        <f>$F106*N106</f>
        <v>0</v>
      </c>
      <c r="P106" s="383">
        <f>O106/1000000</f>
        <v>0</v>
      </c>
      <c r="Q106" s="622"/>
    </row>
    <row r="107" spans="1:17" s="618" customFormat="1" ht="18">
      <c r="A107" s="630">
        <v>73</v>
      </c>
      <c r="B107" s="658" t="s">
        <v>402</v>
      </c>
      <c r="C107" s="370">
        <v>4864950</v>
      </c>
      <c r="D107" s="144" t="s">
        <v>12</v>
      </c>
      <c r="E107" s="110" t="s">
        <v>347</v>
      </c>
      <c r="F107" s="513">
        <v>2000</v>
      </c>
      <c r="G107" s="410">
        <v>2083</v>
      </c>
      <c r="H107" s="411">
        <v>2042</v>
      </c>
      <c r="I107" s="383">
        <f>G107-H107</f>
        <v>41</v>
      </c>
      <c r="J107" s="383">
        <f>$F107*I107</f>
        <v>82000</v>
      </c>
      <c r="K107" s="383">
        <f>J107/1000000</f>
        <v>0.082</v>
      </c>
      <c r="L107" s="410">
        <v>30</v>
      </c>
      <c r="M107" s="411">
        <v>30</v>
      </c>
      <c r="N107" s="383">
        <f>L107-M107</f>
        <v>0</v>
      </c>
      <c r="O107" s="383">
        <f>$F107*N107</f>
        <v>0</v>
      </c>
      <c r="P107" s="383">
        <f>O107/1000000</f>
        <v>0</v>
      </c>
      <c r="Q107" s="622"/>
    </row>
    <row r="108" spans="2:17" s="618" customFormat="1" ht="18">
      <c r="B108" s="357" t="s">
        <v>416</v>
      </c>
      <c r="C108" s="370"/>
      <c r="D108" s="144"/>
      <c r="E108" s="110"/>
      <c r="F108" s="401"/>
      <c r="G108" s="410"/>
      <c r="H108" s="411"/>
      <c r="I108" s="383"/>
      <c r="J108" s="383"/>
      <c r="K108" s="383"/>
      <c r="L108" s="410"/>
      <c r="M108" s="411"/>
      <c r="N108" s="383"/>
      <c r="O108" s="383"/>
      <c r="P108" s="383"/>
      <c r="Q108" s="410"/>
    </row>
    <row r="109" spans="1:17" s="618" customFormat="1" ht="18">
      <c r="A109" s="618">
        <v>74</v>
      </c>
      <c r="B109" s="658" t="s">
        <v>417</v>
      </c>
      <c r="C109" s="370">
        <v>5269776</v>
      </c>
      <c r="D109" s="144" t="s">
        <v>12</v>
      </c>
      <c r="E109" s="110" t="s">
        <v>347</v>
      </c>
      <c r="F109" s="513">
        <v>1000</v>
      </c>
      <c r="G109" s="410">
        <v>0</v>
      </c>
      <c r="H109" s="411">
        <v>0</v>
      </c>
      <c r="I109" s="383">
        <f>G109-H109</f>
        <v>0</v>
      </c>
      <c r="J109" s="383">
        <f>$F109*I109</f>
        <v>0</v>
      </c>
      <c r="K109" s="383">
        <f>J109/1000000</f>
        <v>0</v>
      </c>
      <c r="L109" s="410">
        <v>0</v>
      </c>
      <c r="M109" s="411">
        <v>0</v>
      </c>
      <c r="N109" s="383">
        <f>L109-M109</f>
        <v>0</v>
      </c>
      <c r="O109" s="383">
        <f>$F109*N109</f>
        <v>0</v>
      </c>
      <c r="P109" s="383">
        <f>O109/1000000</f>
        <v>0</v>
      </c>
      <c r="Q109" s="410"/>
    </row>
    <row r="110" spans="1:17" s="648" customFormat="1" ht="18.75" thickBot="1">
      <c r="A110" s="441">
        <v>75</v>
      </c>
      <c r="B110" s="654" t="s">
        <v>418</v>
      </c>
      <c r="C110" s="373">
        <v>4864811</v>
      </c>
      <c r="D110" s="297" t="s">
        <v>12</v>
      </c>
      <c r="E110" s="298" t="s">
        <v>347</v>
      </c>
      <c r="F110" s="651">
        <v>100</v>
      </c>
      <c r="G110" s="620">
        <v>999720</v>
      </c>
      <c r="H110" s="621">
        <v>999889</v>
      </c>
      <c r="I110" s="392">
        <f>G110-H110</f>
        <v>-169</v>
      </c>
      <c r="J110" s="392">
        <f>$F110*I110</f>
        <v>-16900</v>
      </c>
      <c r="K110" s="392">
        <f>J110/1000000</f>
        <v>-0.0169</v>
      </c>
      <c r="L110" s="620">
        <v>185</v>
      </c>
      <c r="M110" s="621">
        <v>176</v>
      </c>
      <c r="N110" s="392">
        <f>L110-M110</f>
        <v>9</v>
      </c>
      <c r="O110" s="392">
        <f>$F110*N110</f>
        <v>900</v>
      </c>
      <c r="P110" s="392">
        <f>O110/1000000</f>
        <v>0.0009</v>
      </c>
      <c r="Q110" s="652"/>
    </row>
    <row r="111" spans="2:16" ht="13.5" thickTop="1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8">
      <c r="B112" s="174" t="s">
        <v>242</v>
      </c>
      <c r="G112" s="18"/>
      <c r="H112" s="18"/>
      <c r="I112" s="18"/>
      <c r="J112" s="18"/>
      <c r="K112" s="530">
        <f>SUM(K7:K110)</f>
        <v>-11.995920376666664</v>
      </c>
      <c r="L112" s="18"/>
      <c r="M112" s="18"/>
      <c r="N112" s="18"/>
      <c r="O112" s="18"/>
      <c r="P112" s="173">
        <f>SUM(P7:P110)</f>
        <v>-1.151055373333334</v>
      </c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5.75">
      <c r="A118" s="16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24" thickBot="1">
      <c r="A119" s="209" t="s">
        <v>241</v>
      </c>
      <c r="G119" s="19"/>
      <c r="H119" s="19"/>
      <c r="I119" s="93" t="s">
        <v>398</v>
      </c>
      <c r="J119" s="19"/>
      <c r="K119" s="19"/>
      <c r="L119" s="19"/>
      <c r="M119" s="19"/>
      <c r="N119" s="93" t="s">
        <v>399</v>
      </c>
      <c r="O119" s="19"/>
      <c r="P119" s="19"/>
      <c r="Q119" s="202" t="str">
        <f>Q1</f>
        <v>MARCH-2016</v>
      </c>
    </row>
    <row r="120" spans="1:17" ht="39.75" thickBot="1" thickTop="1">
      <c r="A120" s="94" t="s">
        <v>8</v>
      </c>
      <c r="B120" s="35" t="s">
        <v>9</v>
      </c>
      <c r="C120" s="36" t="s">
        <v>1</v>
      </c>
      <c r="D120" s="36" t="s">
        <v>2</v>
      </c>
      <c r="E120" s="36" t="s">
        <v>3</v>
      </c>
      <c r="F120" s="36" t="s">
        <v>10</v>
      </c>
      <c r="G120" s="38" t="str">
        <f>G5</f>
        <v>FINAL READING 01/04/2016</v>
      </c>
      <c r="H120" s="36" t="str">
        <f>H5</f>
        <v>INTIAL READING 01/03/2016</v>
      </c>
      <c r="I120" s="36" t="s">
        <v>4</v>
      </c>
      <c r="J120" s="36" t="s">
        <v>5</v>
      </c>
      <c r="K120" s="37" t="s">
        <v>6</v>
      </c>
      <c r="L120" s="38" t="str">
        <f>G5</f>
        <v>FINAL READING 01/04/2016</v>
      </c>
      <c r="M120" s="36" t="str">
        <f>H5</f>
        <v>INTIAL READING 01/03/2016</v>
      </c>
      <c r="N120" s="36" t="s">
        <v>4</v>
      </c>
      <c r="O120" s="36" t="s">
        <v>5</v>
      </c>
      <c r="P120" s="37" t="s">
        <v>6</v>
      </c>
      <c r="Q120" s="37" t="s">
        <v>310</v>
      </c>
    </row>
    <row r="121" spans="1:16" ht="8.25" customHeight="1" thickBot="1" thickTop="1">
      <c r="A121" s="14"/>
      <c r="B121" s="12"/>
      <c r="C121" s="11"/>
      <c r="D121" s="11"/>
      <c r="E121" s="11"/>
      <c r="F121" s="11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7" ht="15.75" customHeight="1" thickTop="1">
      <c r="A122" s="403"/>
      <c r="B122" s="404" t="s">
        <v>27</v>
      </c>
      <c r="C122" s="390"/>
      <c r="D122" s="378"/>
      <c r="E122" s="378"/>
      <c r="F122" s="378"/>
      <c r="G122" s="97"/>
      <c r="H122" s="26"/>
      <c r="I122" s="26"/>
      <c r="J122" s="26"/>
      <c r="K122" s="27"/>
      <c r="L122" s="97"/>
      <c r="M122" s="26"/>
      <c r="N122" s="26"/>
      <c r="O122" s="26"/>
      <c r="P122" s="27"/>
      <c r="Q122" s="170"/>
    </row>
    <row r="123" spans="1:17" ht="15.75" customHeight="1">
      <c r="A123" s="389">
        <v>1</v>
      </c>
      <c r="B123" s="418" t="s">
        <v>81</v>
      </c>
      <c r="C123" s="401">
        <v>4865092</v>
      </c>
      <c r="D123" s="393" t="s">
        <v>12</v>
      </c>
      <c r="E123" s="393" t="s">
        <v>347</v>
      </c>
      <c r="F123" s="401">
        <v>-100</v>
      </c>
      <c r="G123" s="407">
        <v>23207</v>
      </c>
      <c r="H123" s="408">
        <v>22990</v>
      </c>
      <c r="I123" s="408">
        <f>G123-H123</f>
        <v>217</v>
      </c>
      <c r="J123" s="408">
        <f>$F123*I123</f>
        <v>-21700</v>
      </c>
      <c r="K123" s="409">
        <f>J123/1000000</f>
        <v>-0.0217</v>
      </c>
      <c r="L123" s="407">
        <v>21670</v>
      </c>
      <c r="M123" s="408">
        <v>21666</v>
      </c>
      <c r="N123" s="408">
        <f>L123-M123</f>
        <v>4</v>
      </c>
      <c r="O123" s="408">
        <f>$F123*N123</f>
        <v>-400</v>
      </c>
      <c r="P123" s="409">
        <f>O123/1000000</f>
        <v>-0.0004</v>
      </c>
      <c r="Q123" s="171"/>
    </row>
    <row r="124" spans="1:17" ht="16.5">
      <c r="A124" s="389"/>
      <c r="B124" s="419" t="s">
        <v>39</v>
      </c>
      <c r="C124" s="401"/>
      <c r="D124" s="423"/>
      <c r="E124" s="423"/>
      <c r="F124" s="401"/>
      <c r="G124" s="407"/>
      <c r="H124" s="408"/>
      <c r="I124" s="408"/>
      <c r="J124" s="408"/>
      <c r="K124" s="409"/>
      <c r="L124" s="407"/>
      <c r="M124" s="408"/>
      <c r="N124" s="408"/>
      <c r="O124" s="408"/>
      <c r="P124" s="409"/>
      <c r="Q124" s="171"/>
    </row>
    <row r="125" spans="1:17" s="618" customFormat="1" ht="16.5">
      <c r="A125" s="389">
        <v>2</v>
      </c>
      <c r="B125" s="418" t="s">
        <v>40</v>
      </c>
      <c r="C125" s="401">
        <v>4864955</v>
      </c>
      <c r="D125" s="422" t="s">
        <v>12</v>
      </c>
      <c r="E125" s="393" t="s">
        <v>347</v>
      </c>
      <c r="F125" s="401">
        <v>-1000</v>
      </c>
      <c r="G125" s="410">
        <v>13847</v>
      </c>
      <c r="H125" s="411">
        <v>13878</v>
      </c>
      <c r="I125" s="411">
        <f>G125-H125</f>
        <v>-31</v>
      </c>
      <c r="J125" s="411">
        <f>$F125*I125</f>
        <v>31000</v>
      </c>
      <c r="K125" s="415">
        <f>J125/1000000</f>
        <v>0.031</v>
      </c>
      <c r="L125" s="410">
        <v>7863</v>
      </c>
      <c r="M125" s="411">
        <v>7863</v>
      </c>
      <c r="N125" s="411">
        <f>L125-M125</f>
        <v>0</v>
      </c>
      <c r="O125" s="411">
        <f>$F125*N125</f>
        <v>0</v>
      </c>
      <c r="P125" s="415">
        <f>O125/1000000</f>
        <v>0</v>
      </c>
      <c r="Q125" s="622"/>
    </row>
    <row r="126" spans="1:17" ht="16.5">
      <c r="A126" s="389"/>
      <c r="B126" s="419" t="s">
        <v>18</v>
      </c>
      <c r="C126" s="401"/>
      <c r="D126" s="422"/>
      <c r="E126" s="393"/>
      <c r="F126" s="401"/>
      <c r="G126" s="407"/>
      <c r="H126" s="408"/>
      <c r="I126" s="408"/>
      <c r="J126" s="408"/>
      <c r="K126" s="409"/>
      <c r="L126" s="407"/>
      <c r="M126" s="408"/>
      <c r="N126" s="408"/>
      <c r="O126" s="408"/>
      <c r="P126" s="409"/>
      <c r="Q126" s="171"/>
    </row>
    <row r="127" spans="1:17" ht="16.5">
      <c r="A127" s="389">
        <v>3</v>
      </c>
      <c r="B127" s="418" t="s">
        <v>19</v>
      </c>
      <c r="C127" s="401">
        <v>4864808</v>
      </c>
      <c r="D127" s="422" t="s">
        <v>12</v>
      </c>
      <c r="E127" s="393" t="s">
        <v>347</v>
      </c>
      <c r="F127" s="401">
        <v>-200</v>
      </c>
      <c r="G127" s="407">
        <v>11691</v>
      </c>
      <c r="H127" s="408">
        <v>11000</v>
      </c>
      <c r="I127" s="411">
        <f>G127-H127</f>
        <v>691</v>
      </c>
      <c r="J127" s="411">
        <f>$F127*I127</f>
        <v>-138200</v>
      </c>
      <c r="K127" s="415">
        <f>J127/1000000</f>
        <v>-0.1382</v>
      </c>
      <c r="L127" s="407">
        <v>21493</v>
      </c>
      <c r="M127" s="408">
        <v>21483</v>
      </c>
      <c r="N127" s="408">
        <f>L127-M127</f>
        <v>10</v>
      </c>
      <c r="O127" s="408">
        <f>$F127*N127</f>
        <v>-2000</v>
      </c>
      <c r="P127" s="409">
        <f>O127/1000000</f>
        <v>-0.002</v>
      </c>
      <c r="Q127" s="506"/>
    </row>
    <row r="128" spans="1:17" s="618" customFormat="1" ht="16.5">
      <c r="A128" s="389">
        <v>4</v>
      </c>
      <c r="B128" s="418" t="s">
        <v>20</v>
      </c>
      <c r="C128" s="401">
        <v>4865144</v>
      </c>
      <c r="D128" s="422" t="s">
        <v>12</v>
      </c>
      <c r="E128" s="393" t="s">
        <v>347</v>
      </c>
      <c r="F128" s="401">
        <v>-1000</v>
      </c>
      <c r="G128" s="410">
        <v>86054</v>
      </c>
      <c r="H128" s="411">
        <v>85924</v>
      </c>
      <c r="I128" s="411">
        <f>G128-H128</f>
        <v>130</v>
      </c>
      <c r="J128" s="411">
        <f>$F128*I128</f>
        <v>-130000</v>
      </c>
      <c r="K128" s="415">
        <f>J128/1000000</f>
        <v>-0.13</v>
      </c>
      <c r="L128" s="410">
        <v>120121</v>
      </c>
      <c r="M128" s="411">
        <v>120117</v>
      </c>
      <c r="N128" s="411">
        <f>L128-M128</f>
        <v>4</v>
      </c>
      <c r="O128" s="411">
        <f>$F128*N128</f>
        <v>-4000</v>
      </c>
      <c r="P128" s="415">
        <f>O128/1000000</f>
        <v>-0.004</v>
      </c>
      <c r="Q128" s="622"/>
    </row>
    <row r="129" spans="1:17" ht="16.5">
      <c r="A129" s="405"/>
      <c r="B129" s="421" t="s">
        <v>47</v>
      </c>
      <c r="C129" s="384"/>
      <c r="D129" s="426"/>
      <c r="E129" s="426"/>
      <c r="F129" s="406"/>
      <c r="G129" s="416"/>
      <c r="H129" s="269"/>
      <c r="I129" s="408"/>
      <c r="J129" s="408"/>
      <c r="K129" s="409"/>
      <c r="L129" s="416"/>
      <c r="M129" s="269"/>
      <c r="N129" s="408"/>
      <c r="O129" s="408"/>
      <c r="P129" s="409"/>
      <c r="Q129" s="171"/>
    </row>
    <row r="130" spans="1:17" s="618" customFormat="1" ht="16.5">
      <c r="A130" s="389">
        <v>5</v>
      </c>
      <c r="B130" s="686" t="s">
        <v>48</v>
      </c>
      <c r="C130" s="401">
        <v>4864813</v>
      </c>
      <c r="D130" s="423" t="s">
        <v>12</v>
      </c>
      <c r="E130" s="393" t="s">
        <v>347</v>
      </c>
      <c r="F130" s="401">
        <v>-100</v>
      </c>
      <c r="G130" s="410">
        <v>20235</v>
      </c>
      <c r="H130" s="411">
        <v>20974</v>
      </c>
      <c r="I130" s="383">
        <f>G130-H130</f>
        <v>-739</v>
      </c>
      <c r="J130" s="383">
        <f>$F130*I130</f>
        <v>73900</v>
      </c>
      <c r="K130" s="383">
        <f>J130/1000000</f>
        <v>0.0739</v>
      </c>
      <c r="L130" s="410">
        <v>142791</v>
      </c>
      <c r="M130" s="411">
        <v>142792</v>
      </c>
      <c r="N130" s="383">
        <f>L130-M130</f>
        <v>-1</v>
      </c>
      <c r="O130" s="383">
        <f>$F130*N130</f>
        <v>100</v>
      </c>
      <c r="P130" s="383">
        <f>O130/1000000</f>
        <v>0.0001</v>
      </c>
      <c r="Q130" s="673" t="s">
        <v>453</v>
      </c>
    </row>
    <row r="131" spans="1:17" ht="16.5">
      <c r="A131" s="389"/>
      <c r="B131" s="420" t="s">
        <v>49</v>
      </c>
      <c r="C131" s="401"/>
      <c r="D131" s="422"/>
      <c r="E131" s="393"/>
      <c r="F131" s="401"/>
      <c r="G131" s="407"/>
      <c r="H131" s="408"/>
      <c r="I131" s="408"/>
      <c r="J131" s="408"/>
      <c r="K131" s="409"/>
      <c r="L131" s="407"/>
      <c r="M131" s="408"/>
      <c r="N131" s="408"/>
      <c r="O131" s="408"/>
      <c r="P131" s="409"/>
      <c r="Q131" s="171"/>
    </row>
    <row r="132" spans="1:17" s="618" customFormat="1" ht="16.5">
      <c r="A132" s="389">
        <v>6</v>
      </c>
      <c r="B132" s="712" t="s">
        <v>350</v>
      </c>
      <c r="C132" s="401">
        <v>4865174</v>
      </c>
      <c r="D132" s="423" t="s">
        <v>12</v>
      </c>
      <c r="E132" s="393" t="s">
        <v>347</v>
      </c>
      <c r="F132" s="401">
        <v>-1000</v>
      </c>
      <c r="G132" s="410">
        <v>0</v>
      </c>
      <c r="H132" s="411">
        <v>0</v>
      </c>
      <c r="I132" s="411">
        <f>G132-H132</f>
        <v>0</v>
      </c>
      <c r="J132" s="411">
        <f>$F132*I132</f>
        <v>0</v>
      </c>
      <c r="K132" s="415">
        <f>J132/1000000</f>
        <v>0</v>
      </c>
      <c r="L132" s="410">
        <v>0</v>
      </c>
      <c r="M132" s="411">
        <v>0</v>
      </c>
      <c r="N132" s="411">
        <f>L132-M132</f>
        <v>0</v>
      </c>
      <c r="O132" s="411">
        <f>$F132*N132</f>
        <v>0</v>
      </c>
      <c r="P132" s="415">
        <f>O132/1000000</f>
        <v>0</v>
      </c>
      <c r="Q132" s="669"/>
    </row>
    <row r="133" spans="1:17" ht="16.5">
      <c r="A133" s="389"/>
      <c r="B133" s="419" t="s">
        <v>35</v>
      </c>
      <c r="C133" s="401"/>
      <c r="D133" s="423"/>
      <c r="E133" s="393"/>
      <c r="F133" s="401"/>
      <c r="G133" s="407"/>
      <c r="H133" s="408"/>
      <c r="I133" s="408"/>
      <c r="J133" s="408"/>
      <c r="K133" s="409"/>
      <c r="L133" s="407"/>
      <c r="M133" s="408"/>
      <c r="N133" s="408"/>
      <c r="O133" s="408"/>
      <c r="P133" s="409"/>
      <c r="Q133" s="171"/>
    </row>
    <row r="134" spans="1:17" s="618" customFormat="1" ht="16.5">
      <c r="A134" s="389">
        <v>7</v>
      </c>
      <c r="B134" s="418" t="s">
        <v>363</v>
      </c>
      <c r="C134" s="401">
        <v>4864964</v>
      </c>
      <c r="D134" s="422" t="s">
        <v>12</v>
      </c>
      <c r="E134" s="393" t="s">
        <v>347</v>
      </c>
      <c r="F134" s="401">
        <v>-800</v>
      </c>
      <c r="G134" s="410">
        <v>995232</v>
      </c>
      <c r="H134" s="411">
        <v>996169</v>
      </c>
      <c r="I134" s="411">
        <f>G134-H134</f>
        <v>-937</v>
      </c>
      <c r="J134" s="411">
        <f>$F134*I134</f>
        <v>749600</v>
      </c>
      <c r="K134" s="415">
        <f>J134/1000000</f>
        <v>0.7496</v>
      </c>
      <c r="L134" s="410">
        <v>999999</v>
      </c>
      <c r="M134" s="411">
        <v>999999</v>
      </c>
      <c r="N134" s="411">
        <f>L134-M134</f>
        <v>0</v>
      </c>
      <c r="O134" s="411">
        <f>$F134*N134</f>
        <v>0</v>
      </c>
      <c r="P134" s="415">
        <f>O134/1000000</f>
        <v>0</v>
      </c>
      <c r="Q134" s="622" t="s">
        <v>454</v>
      </c>
    </row>
    <row r="135" spans="1:17" ht="16.5">
      <c r="A135" s="389"/>
      <c r="B135" s="420" t="s">
        <v>386</v>
      </c>
      <c r="C135" s="401"/>
      <c r="D135" s="422"/>
      <c r="E135" s="393"/>
      <c r="F135" s="401"/>
      <c r="G135" s="407"/>
      <c r="H135" s="408"/>
      <c r="I135" s="408"/>
      <c r="J135" s="408"/>
      <c r="K135" s="409"/>
      <c r="L135" s="407"/>
      <c r="M135" s="408"/>
      <c r="N135" s="408"/>
      <c r="O135" s="408"/>
      <c r="P135" s="409"/>
      <c r="Q135" s="171"/>
    </row>
    <row r="136" spans="1:17" s="618" customFormat="1" ht="18">
      <c r="A136" s="389">
        <v>8</v>
      </c>
      <c r="B136" s="755" t="s">
        <v>391</v>
      </c>
      <c r="C136" s="370">
        <v>5128407</v>
      </c>
      <c r="D136" s="144" t="s">
        <v>12</v>
      </c>
      <c r="E136" s="110" t="s">
        <v>347</v>
      </c>
      <c r="F136" s="513">
        <v>2000</v>
      </c>
      <c r="G136" s="410">
        <v>999427</v>
      </c>
      <c r="H136" s="411">
        <v>999427</v>
      </c>
      <c r="I136" s="383">
        <f>G136-H136</f>
        <v>0</v>
      </c>
      <c r="J136" s="383">
        <f>$F136*I136</f>
        <v>0</v>
      </c>
      <c r="K136" s="383">
        <f>J136/1000000</f>
        <v>0</v>
      </c>
      <c r="L136" s="410">
        <v>999958</v>
      </c>
      <c r="M136" s="411">
        <v>999958</v>
      </c>
      <c r="N136" s="383">
        <f>L136-M136</f>
        <v>0</v>
      </c>
      <c r="O136" s="383">
        <f>$F136*N136</f>
        <v>0</v>
      </c>
      <c r="P136" s="383">
        <f>O136/1000000</f>
        <v>0</v>
      </c>
      <c r="Q136" s="623"/>
    </row>
    <row r="137" spans="1:17" ht="13.5" thickBot="1">
      <c r="A137" s="49"/>
      <c r="B137" s="157"/>
      <c r="C137" s="50"/>
      <c r="D137" s="104"/>
      <c r="E137" s="158"/>
      <c r="F137" s="104"/>
      <c r="G137" s="119"/>
      <c r="H137" s="120"/>
      <c r="I137" s="120"/>
      <c r="J137" s="120"/>
      <c r="K137" s="124"/>
      <c r="L137" s="119"/>
      <c r="M137" s="120"/>
      <c r="N137" s="120"/>
      <c r="O137" s="120"/>
      <c r="P137" s="124"/>
      <c r="Q137" s="172"/>
    </row>
    <row r="138" ht="13.5" thickTop="1"/>
    <row r="139" spans="2:16" ht="18">
      <c r="B139" s="176" t="s">
        <v>311</v>
      </c>
      <c r="K139" s="175">
        <f>SUM(K123:K137)</f>
        <v>0.5646</v>
      </c>
      <c r="P139" s="175">
        <f>SUM(P123:P137)</f>
        <v>-0.0063</v>
      </c>
    </row>
    <row r="140" spans="11:16" ht="15.75">
      <c r="K140" s="101"/>
      <c r="P140" s="101"/>
    </row>
    <row r="141" spans="11:16" ht="15.75">
      <c r="K141" s="101"/>
      <c r="P141" s="101"/>
    </row>
    <row r="142" spans="11:16" ht="15.75">
      <c r="K142" s="101"/>
      <c r="P142" s="101"/>
    </row>
    <row r="143" spans="11:16" ht="15.75">
      <c r="K143" s="101"/>
      <c r="P143" s="101"/>
    </row>
    <row r="144" spans="11:16" ht="15.75">
      <c r="K144" s="101"/>
      <c r="P144" s="101"/>
    </row>
    <row r="145" ht="13.5" thickBot="1"/>
    <row r="146" spans="1:17" ht="31.5" customHeight="1">
      <c r="A146" s="160" t="s">
        <v>244</v>
      </c>
      <c r="B146" s="161"/>
      <c r="C146" s="161"/>
      <c r="D146" s="162"/>
      <c r="E146" s="163"/>
      <c r="F146" s="162"/>
      <c r="G146" s="162"/>
      <c r="H146" s="161"/>
      <c r="I146" s="164"/>
      <c r="J146" s="165"/>
      <c r="K146" s="166"/>
      <c r="L146" s="52"/>
      <c r="M146" s="52"/>
      <c r="N146" s="52"/>
      <c r="O146" s="52"/>
      <c r="P146" s="52"/>
      <c r="Q146" s="53"/>
    </row>
    <row r="147" spans="1:17" ht="28.5" customHeight="1">
      <c r="A147" s="167" t="s">
        <v>306</v>
      </c>
      <c r="B147" s="98"/>
      <c r="C147" s="98"/>
      <c r="D147" s="98"/>
      <c r="E147" s="99"/>
      <c r="F147" s="98"/>
      <c r="G147" s="98"/>
      <c r="H147" s="98"/>
      <c r="I147" s="100"/>
      <c r="J147" s="98"/>
      <c r="K147" s="159">
        <f>K112</f>
        <v>-11.995920376666664</v>
      </c>
      <c r="L147" s="19"/>
      <c r="M147" s="19"/>
      <c r="N147" s="19"/>
      <c r="O147" s="19"/>
      <c r="P147" s="159">
        <f>P112</f>
        <v>-1.151055373333334</v>
      </c>
      <c r="Q147" s="54"/>
    </row>
    <row r="148" spans="1:17" ht="28.5" customHeight="1">
      <c r="A148" s="167" t="s">
        <v>307</v>
      </c>
      <c r="B148" s="98"/>
      <c r="C148" s="98"/>
      <c r="D148" s="98"/>
      <c r="E148" s="99"/>
      <c r="F148" s="98"/>
      <c r="G148" s="98"/>
      <c r="H148" s="98"/>
      <c r="I148" s="100"/>
      <c r="J148" s="98"/>
      <c r="K148" s="159">
        <f>K139</f>
        <v>0.5646</v>
      </c>
      <c r="L148" s="19"/>
      <c r="M148" s="19"/>
      <c r="N148" s="19"/>
      <c r="O148" s="19"/>
      <c r="P148" s="159">
        <f>P139</f>
        <v>-0.0063</v>
      </c>
      <c r="Q148" s="54"/>
    </row>
    <row r="149" spans="1:17" ht="28.5" customHeight="1">
      <c r="A149" s="167" t="s">
        <v>245</v>
      </c>
      <c r="B149" s="98"/>
      <c r="C149" s="98"/>
      <c r="D149" s="98"/>
      <c r="E149" s="99"/>
      <c r="F149" s="98"/>
      <c r="G149" s="98"/>
      <c r="H149" s="98"/>
      <c r="I149" s="100"/>
      <c r="J149" s="98"/>
      <c r="K149" s="159">
        <f>'ROHTAK ROAD'!K48</f>
        <v>2.4459250000000003</v>
      </c>
      <c r="L149" s="19"/>
      <c r="M149" s="19"/>
      <c r="N149" s="19"/>
      <c r="O149" s="19"/>
      <c r="P149" s="159">
        <f>'ROHTAK ROAD'!P48</f>
        <v>0.0191</v>
      </c>
      <c r="Q149" s="54"/>
    </row>
    <row r="150" spans="1:17" ht="27.75" customHeight="1" thickBot="1">
      <c r="A150" s="169" t="s">
        <v>246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536">
        <f>SUM(K147:K149)</f>
        <v>-8.985395376666663</v>
      </c>
      <c r="L150" s="55"/>
      <c r="M150" s="55"/>
      <c r="N150" s="55"/>
      <c r="O150" s="55"/>
      <c r="P150" s="536">
        <f>SUM(P147:P149)</f>
        <v>-1.138255373333334</v>
      </c>
      <c r="Q150" s="177"/>
    </row>
    <row r="154" ht="13.5" thickBot="1">
      <c r="A154" s="270"/>
    </row>
    <row r="155" spans="1:17" ht="12.75">
      <c r="A155" s="255"/>
      <c r="B155" s="256"/>
      <c r="C155" s="256"/>
      <c r="D155" s="256"/>
      <c r="E155" s="256"/>
      <c r="F155" s="256"/>
      <c r="G155" s="256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23.25">
      <c r="A156" s="263" t="s">
        <v>328</v>
      </c>
      <c r="B156" s="247"/>
      <c r="C156" s="247"/>
      <c r="D156" s="247"/>
      <c r="E156" s="247"/>
      <c r="F156" s="247"/>
      <c r="G156" s="247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12.75">
      <c r="A157" s="257"/>
      <c r="B157" s="247"/>
      <c r="C157" s="247"/>
      <c r="D157" s="247"/>
      <c r="E157" s="247"/>
      <c r="F157" s="247"/>
      <c r="G157" s="247"/>
      <c r="H157" s="19"/>
      <c r="I157" s="19"/>
      <c r="J157" s="19"/>
      <c r="K157" s="19"/>
      <c r="L157" s="19"/>
      <c r="M157" s="19"/>
      <c r="N157" s="19"/>
      <c r="O157" s="19"/>
      <c r="P157" s="19"/>
      <c r="Q157" s="54"/>
    </row>
    <row r="158" spans="1:17" ht="15.75">
      <c r="A158" s="258"/>
      <c r="B158" s="259"/>
      <c r="C158" s="259"/>
      <c r="D158" s="259"/>
      <c r="E158" s="259"/>
      <c r="F158" s="259"/>
      <c r="G158" s="259"/>
      <c r="H158" s="19"/>
      <c r="I158" s="19"/>
      <c r="J158" s="19"/>
      <c r="K158" s="299" t="s">
        <v>340</v>
      </c>
      <c r="L158" s="19"/>
      <c r="M158" s="19"/>
      <c r="N158" s="19"/>
      <c r="O158" s="19"/>
      <c r="P158" s="299" t="s">
        <v>341</v>
      </c>
      <c r="Q158" s="54"/>
    </row>
    <row r="159" spans="1:17" ht="12.75">
      <c r="A159" s="260"/>
      <c r="B159" s="150"/>
      <c r="C159" s="150"/>
      <c r="D159" s="150"/>
      <c r="E159" s="150"/>
      <c r="F159" s="150"/>
      <c r="G159" s="150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60"/>
      <c r="B160" s="150"/>
      <c r="C160" s="150"/>
      <c r="D160" s="150"/>
      <c r="E160" s="150"/>
      <c r="F160" s="150"/>
      <c r="G160" s="150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24.75" customHeight="1">
      <c r="A161" s="264" t="s">
        <v>331</v>
      </c>
      <c r="B161" s="248"/>
      <c r="C161" s="248"/>
      <c r="D161" s="249"/>
      <c r="E161" s="249"/>
      <c r="F161" s="250"/>
      <c r="G161" s="249"/>
      <c r="H161" s="19"/>
      <c r="I161" s="19"/>
      <c r="J161" s="19"/>
      <c r="K161" s="268">
        <f>K150</f>
        <v>-8.985395376666663</v>
      </c>
      <c r="L161" s="249" t="s">
        <v>329</v>
      </c>
      <c r="M161" s="19"/>
      <c r="N161" s="19"/>
      <c r="O161" s="19"/>
      <c r="P161" s="268">
        <f>P150</f>
        <v>-1.138255373333334</v>
      </c>
      <c r="Q161" s="271" t="s">
        <v>329</v>
      </c>
    </row>
    <row r="162" spans="1:17" ht="15">
      <c r="A162" s="265"/>
      <c r="B162" s="251"/>
      <c r="C162" s="251"/>
      <c r="D162" s="247"/>
      <c r="E162" s="247"/>
      <c r="F162" s="252"/>
      <c r="G162" s="247"/>
      <c r="H162" s="19"/>
      <c r="I162" s="19"/>
      <c r="J162" s="19"/>
      <c r="K162" s="269"/>
      <c r="L162" s="247"/>
      <c r="M162" s="19"/>
      <c r="N162" s="19"/>
      <c r="O162" s="19"/>
      <c r="P162" s="269"/>
      <c r="Q162" s="272"/>
    </row>
    <row r="163" spans="1:17" ht="22.5" customHeight="1">
      <c r="A163" s="266" t="s">
        <v>330</v>
      </c>
      <c r="B163" s="253"/>
      <c r="C163" s="48"/>
      <c r="D163" s="247"/>
      <c r="E163" s="247"/>
      <c r="F163" s="254"/>
      <c r="G163" s="249"/>
      <c r="H163" s="19"/>
      <c r="I163" s="19"/>
      <c r="J163" s="19"/>
      <c r="K163" s="268">
        <f>'STEPPED UP GENCO'!K38</f>
        <v>0.3274316724</v>
      </c>
      <c r="L163" s="249" t="s">
        <v>329</v>
      </c>
      <c r="M163" s="19"/>
      <c r="N163" s="19"/>
      <c r="O163" s="19"/>
      <c r="P163" s="268">
        <f>'STEPPED UP GENCO'!P38</f>
        <v>-2.6331873693499994</v>
      </c>
      <c r="Q163" s="271" t="s">
        <v>329</v>
      </c>
    </row>
    <row r="164" spans="1:17" ht="12.75">
      <c r="A164" s="26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6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21" thickBot="1">
      <c r="A167" s="262"/>
      <c r="B167" s="55"/>
      <c r="C167" s="55"/>
      <c r="D167" s="55"/>
      <c r="E167" s="55"/>
      <c r="F167" s="55"/>
      <c r="G167" s="55"/>
      <c r="H167" s="624"/>
      <c r="I167" s="624"/>
      <c r="J167" s="625" t="s">
        <v>332</v>
      </c>
      <c r="K167" s="626">
        <f>SUM(K161:K166)</f>
        <v>-8.657963704266663</v>
      </c>
      <c r="L167" s="624" t="s">
        <v>329</v>
      </c>
      <c r="M167" s="627"/>
      <c r="N167" s="55"/>
      <c r="O167" s="55"/>
      <c r="P167" s="626">
        <f>SUM(P161:P166)</f>
        <v>-3.7714427426833335</v>
      </c>
      <c r="Q167" s="628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7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Normal="85" zoomScaleSheetLayoutView="100" zoomScalePageLayoutView="0" workbookViewId="0" topLeftCell="D1">
      <selection activeCell="D69" sqref="A69:IV6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51"/>
      <c r="Q2" s="293" t="str">
        <f>NDPL!$Q$1</f>
        <v>MARCH-2016</v>
      </c>
      <c r="R2" s="293"/>
    </row>
    <row r="3" ht="18" customHeight="1">
      <c r="A3" s="3" t="s">
        <v>85</v>
      </c>
    </row>
    <row r="4" spans="1:16" ht="15" customHeight="1" thickBot="1">
      <c r="A4" s="102" t="s">
        <v>247</v>
      </c>
      <c r="G4" s="19"/>
      <c r="H4" s="19"/>
      <c r="I4" s="51" t="s">
        <v>7</v>
      </c>
      <c r="J4" s="19"/>
      <c r="K4" s="19"/>
      <c r="L4" s="19"/>
      <c r="M4" s="19"/>
      <c r="N4" s="51" t="s">
        <v>399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6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4"/>
      <c r="B7" s="435" t="s">
        <v>142</v>
      </c>
      <c r="C7" s="424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0"/>
    </row>
    <row r="8" spans="1:17" s="618" customFormat="1" ht="15.75" customHeight="1">
      <c r="A8" s="436">
        <v>1</v>
      </c>
      <c r="B8" s="437" t="s">
        <v>86</v>
      </c>
      <c r="C8" s="440">
        <v>4865110</v>
      </c>
      <c r="D8" s="43" t="s">
        <v>12</v>
      </c>
      <c r="E8" s="44" t="s">
        <v>347</v>
      </c>
      <c r="F8" s="446">
        <v>100</v>
      </c>
      <c r="G8" s="410">
        <v>5647</v>
      </c>
      <c r="H8" s="411">
        <v>5346</v>
      </c>
      <c r="I8" s="331">
        <f aca="true" t="shared" si="0" ref="I8:I14">G8-H8</f>
        <v>301</v>
      </c>
      <c r="J8" s="331">
        <f>$F8*I8</f>
        <v>30100</v>
      </c>
      <c r="K8" s="331">
        <f>J8/1000000</f>
        <v>0.0301</v>
      </c>
      <c r="L8" s="410">
        <v>699</v>
      </c>
      <c r="M8" s="411">
        <v>235</v>
      </c>
      <c r="N8" s="331">
        <f aca="true" t="shared" si="1" ref="N8:N14">L8-M8</f>
        <v>464</v>
      </c>
      <c r="O8" s="331">
        <f>$F8*N8</f>
        <v>46400</v>
      </c>
      <c r="P8" s="331">
        <f>O8/1000000</f>
        <v>0.0464</v>
      </c>
      <c r="Q8" s="622"/>
    </row>
    <row r="9" spans="1:17" s="618" customFormat="1" ht="15.75" customHeight="1">
      <c r="A9" s="436">
        <v>2</v>
      </c>
      <c r="B9" s="437" t="s">
        <v>87</v>
      </c>
      <c r="C9" s="440">
        <v>4865080</v>
      </c>
      <c r="D9" s="43" t="s">
        <v>12</v>
      </c>
      <c r="E9" s="44" t="s">
        <v>347</v>
      </c>
      <c r="F9" s="446">
        <v>300</v>
      </c>
      <c r="G9" s="410">
        <v>2998</v>
      </c>
      <c r="H9" s="411">
        <v>2981</v>
      </c>
      <c r="I9" s="331">
        <f t="shared" si="0"/>
        <v>17</v>
      </c>
      <c r="J9" s="331">
        <f>$F9*I9</f>
        <v>5100</v>
      </c>
      <c r="K9" s="331">
        <f>J9/1000000</f>
        <v>0.0051</v>
      </c>
      <c r="L9" s="410">
        <v>904</v>
      </c>
      <c r="M9" s="411">
        <v>839</v>
      </c>
      <c r="N9" s="331">
        <f t="shared" si="1"/>
        <v>65</v>
      </c>
      <c r="O9" s="331">
        <f>$F9*N9</f>
        <v>19500</v>
      </c>
      <c r="P9" s="331">
        <f>O9/1000000</f>
        <v>0.0195</v>
      </c>
      <c r="Q9" s="640"/>
    </row>
    <row r="10" spans="1:17" ht="15.75" customHeight="1">
      <c r="A10" s="436">
        <v>3</v>
      </c>
      <c r="B10" s="437" t="s">
        <v>88</v>
      </c>
      <c r="C10" s="440">
        <v>4865099</v>
      </c>
      <c r="D10" s="43" t="s">
        <v>12</v>
      </c>
      <c r="E10" s="44" t="s">
        <v>347</v>
      </c>
      <c r="F10" s="446">
        <v>100</v>
      </c>
      <c r="G10" s="407">
        <v>17555</v>
      </c>
      <c r="H10" s="408">
        <v>18079</v>
      </c>
      <c r="I10" s="464">
        <f t="shared" si="0"/>
        <v>-524</v>
      </c>
      <c r="J10" s="464">
        <f aca="true" t="shared" si="2" ref="J10:J55">$F10*I10</f>
        <v>-52400</v>
      </c>
      <c r="K10" s="464">
        <f aca="true" t="shared" si="3" ref="K10:K55">J10/1000000</f>
        <v>-0.0524</v>
      </c>
      <c r="L10" s="407">
        <v>35808</v>
      </c>
      <c r="M10" s="408">
        <v>34369</v>
      </c>
      <c r="N10" s="464">
        <f t="shared" si="1"/>
        <v>1439</v>
      </c>
      <c r="O10" s="464">
        <f aca="true" t="shared" si="4" ref="O10:O55">$F10*N10</f>
        <v>143900</v>
      </c>
      <c r="P10" s="464">
        <f aca="true" t="shared" si="5" ref="P10:P55">O10/1000000</f>
        <v>0.1439</v>
      </c>
      <c r="Q10" s="171"/>
    </row>
    <row r="11" spans="1:17" ht="15.75" customHeight="1">
      <c r="A11" s="436">
        <v>4</v>
      </c>
      <c r="B11" s="437" t="s">
        <v>89</v>
      </c>
      <c r="C11" s="440">
        <v>4865184</v>
      </c>
      <c r="D11" s="43" t="s">
        <v>12</v>
      </c>
      <c r="E11" s="44" t="s">
        <v>347</v>
      </c>
      <c r="F11" s="446">
        <v>300</v>
      </c>
      <c r="G11" s="407">
        <v>999216</v>
      </c>
      <c r="H11" s="408">
        <v>999679</v>
      </c>
      <c r="I11" s="464">
        <f t="shared" si="0"/>
        <v>-463</v>
      </c>
      <c r="J11" s="464">
        <f>$F11*I11</f>
        <v>-138900</v>
      </c>
      <c r="K11" s="464">
        <f>J11/1000000</f>
        <v>-0.1389</v>
      </c>
      <c r="L11" s="407">
        <v>5326</v>
      </c>
      <c r="M11" s="408">
        <v>5354</v>
      </c>
      <c r="N11" s="464">
        <f t="shared" si="1"/>
        <v>-28</v>
      </c>
      <c r="O11" s="464">
        <f>$F11*N11</f>
        <v>-8400</v>
      </c>
      <c r="P11" s="464">
        <f>O11/1000000</f>
        <v>-0.0084</v>
      </c>
      <c r="Q11" s="171"/>
    </row>
    <row r="12" spans="1:17" s="618" customFormat="1" ht="15">
      <c r="A12" s="436">
        <v>5</v>
      </c>
      <c r="B12" s="437" t="s">
        <v>90</v>
      </c>
      <c r="C12" s="440">
        <v>4865103</v>
      </c>
      <c r="D12" s="43" t="s">
        <v>12</v>
      </c>
      <c r="E12" s="44" t="s">
        <v>347</v>
      </c>
      <c r="F12" s="446">
        <v>1333.3</v>
      </c>
      <c r="G12" s="410">
        <v>1603</v>
      </c>
      <c r="H12" s="411">
        <v>1619</v>
      </c>
      <c r="I12" s="331">
        <f t="shared" si="0"/>
        <v>-16</v>
      </c>
      <c r="J12" s="331">
        <f t="shared" si="2"/>
        <v>-21332.8</v>
      </c>
      <c r="K12" s="331">
        <f t="shared" si="3"/>
        <v>-0.0213328</v>
      </c>
      <c r="L12" s="410">
        <v>2737</v>
      </c>
      <c r="M12" s="411">
        <v>2743</v>
      </c>
      <c r="N12" s="331">
        <f t="shared" si="1"/>
        <v>-6</v>
      </c>
      <c r="O12" s="331">
        <f t="shared" si="4"/>
        <v>-7999.799999999999</v>
      </c>
      <c r="P12" s="331">
        <f t="shared" si="5"/>
        <v>-0.0079998</v>
      </c>
      <c r="Q12" s="634"/>
    </row>
    <row r="13" spans="1:17" s="618" customFormat="1" ht="15.75" customHeight="1">
      <c r="A13" s="436">
        <v>6</v>
      </c>
      <c r="B13" s="437" t="s">
        <v>91</v>
      </c>
      <c r="C13" s="440">
        <v>4865101</v>
      </c>
      <c r="D13" s="43" t="s">
        <v>12</v>
      </c>
      <c r="E13" s="44" t="s">
        <v>347</v>
      </c>
      <c r="F13" s="446">
        <v>100</v>
      </c>
      <c r="G13" s="410">
        <v>33194</v>
      </c>
      <c r="H13" s="411">
        <v>33737</v>
      </c>
      <c r="I13" s="331">
        <f t="shared" si="0"/>
        <v>-543</v>
      </c>
      <c r="J13" s="331">
        <f t="shared" si="2"/>
        <v>-54300</v>
      </c>
      <c r="K13" s="331">
        <f t="shared" si="3"/>
        <v>-0.0543</v>
      </c>
      <c r="L13" s="410">
        <v>172808</v>
      </c>
      <c r="M13" s="411">
        <v>172772</v>
      </c>
      <c r="N13" s="331">
        <f t="shared" si="1"/>
        <v>36</v>
      </c>
      <c r="O13" s="331">
        <f t="shared" si="4"/>
        <v>3600</v>
      </c>
      <c r="P13" s="331">
        <f t="shared" si="5"/>
        <v>0.0036</v>
      </c>
      <c r="Q13" s="622"/>
    </row>
    <row r="14" spans="1:17" s="618" customFormat="1" ht="15.75" customHeight="1">
      <c r="A14" s="436">
        <v>7</v>
      </c>
      <c r="B14" s="437" t="s">
        <v>92</v>
      </c>
      <c r="C14" s="440">
        <v>4865120</v>
      </c>
      <c r="D14" s="43" t="s">
        <v>12</v>
      </c>
      <c r="E14" s="44" t="s">
        <v>347</v>
      </c>
      <c r="F14" s="446">
        <v>100</v>
      </c>
      <c r="G14" s="410">
        <v>17371</v>
      </c>
      <c r="H14" s="411">
        <v>18005</v>
      </c>
      <c r="I14" s="331">
        <f t="shared" si="0"/>
        <v>-634</v>
      </c>
      <c r="J14" s="331">
        <f>$F14*I14</f>
        <v>-63400</v>
      </c>
      <c r="K14" s="331">
        <f>J14/1000000</f>
        <v>-0.0634</v>
      </c>
      <c r="L14" s="410">
        <v>999556</v>
      </c>
      <c r="M14" s="411">
        <v>1000087</v>
      </c>
      <c r="N14" s="331">
        <f t="shared" si="1"/>
        <v>-531</v>
      </c>
      <c r="O14" s="331">
        <f>$F14*N14</f>
        <v>-53100</v>
      </c>
      <c r="P14" s="331">
        <f>O14/1000000</f>
        <v>-0.0531</v>
      </c>
      <c r="Q14" s="622"/>
    </row>
    <row r="15" spans="1:17" ht="15.75" customHeight="1">
      <c r="A15" s="436"/>
      <c r="B15" s="439" t="s">
        <v>11</v>
      </c>
      <c r="C15" s="440"/>
      <c r="D15" s="43"/>
      <c r="E15" s="43"/>
      <c r="F15" s="446"/>
      <c r="G15" s="407"/>
      <c r="H15" s="408"/>
      <c r="I15" s="464"/>
      <c r="J15" s="464"/>
      <c r="K15" s="464"/>
      <c r="L15" s="465"/>
      <c r="M15" s="464"/>
      <c r="N15" s="464"/>
      <c r="O15" s="464"/>
      <c r="P15" s="464"/>
      <c r="Q15" s="171"/>
    </row>
    <row r="16" spans="1:17" s="618" customFormat="1" ht="15.75" customHeight="1">
      <c r="A16" s="436">
        <v>8</v>
      </c>
      <c r="B16" s="437" t="s">
        <v>370</v>
      </c>
      <c r="C16" s="440">
        <v>4864884</v>
      </c>
      <c r="D16" s="43" t="s">
        <v>12</v>
      </c>
      <c r="E16" s="44" t="s">
        <v>347</v>
      </c>
      <c r="F16" s="446">
        <v>1000</v>
      </c>
      <c r="G16" s="410">
        <v>989260</v>
      </c>
      <c r="H16" s="411">
        <v>989538</v>
      </c>
      <c r="I16" s="331">
        <f aca="true" t="shared" si="6" ref="I16:I29">G16-H16</f>
        <v>-278</v>
      </c>
      <c r="J16" s="331">
        <f t="shared" si="2"/>
        <v>-278000</v>
      </c>
      <c r="K16" s="331">
        <f t="shared" si="3"/>
        <v>-0.278</v>
      </c>
      <c r="L16" s="410">
        <v>1679</v>
      </c>
      <c r="M16" s="411">
        <v>1680</v>
      </c>
      <c r="N16" s="331">
        <f aca="true" t="shared" si="7" ref="N16:N29">L16-M16</f>
        <v>-1</v>
      </c>
      <c r="O16" s="331">
        <f t="shared" si="4"/>
        <v>-1000</v>
      </c>
      <c r="P16" s="331">
        <f t="shared" si="5"/>
        <v>-0.001</v>
      </c>
      <c r="Q16" s="669"/>
    </row>
    <row r="17" spans="1:17" s="618" customFormat="1" ht="15.75" customHeight="1">
      <c r="A17" s="436">
        <v>9</v>
      </c>
      <c r="B17" s="437" t="s">
        <v>93</v>
      </c>
      <c r="C17" s="440">
        <v>4864831</v>
      </c>
      <c r="D17" s="43" t="s">
        <v>12</v>
      </c>
      <c r="E17" s="44" t="s">
        <v>347</v>
      </c>
      <c r="F17" s="446">
        <v>1000</v>
      </c>
      <c r="G17" s="410">
        <v>997587</v>
      </c>
      <c r="H17" s="411">
        <v>997676</v>
      </c>
      <c r="I17" s="331">
        <f t="shared" si="6"/>
        <v>-89</v>
      </c>
      <c r="J17" s="331">
        <f t="shared" si="2"/>
        <v>-89000</v>
      </c>
      <c r="K17" s="331">
        <f t="shared" si="3"/>
        <v>-0.089</v>
      </c>
      <c r="L17" s="410">
        <v>2880</v>
      </c>
      <c r="M17" s="411">
        <v>2879</v>
      </c>
      <c r="N17" s="331">
        <f t="shared" si="7"/>
        <v>1</v>
      </c>
      <c r="O17" s="331">
        <f t="shared" si="4"/>
        <v>1000</v>
      </c>
      <c r="P17" s="331">
        <f t="shared" si="5"/>
        <v>0.001</v>
      </c>
      <c r="Q17" s="622"/>
    </row>
    <row r="18" spans="1:17" s="618" customFormat="1" ht="15.75" customHeight="1">
      <c r="A18" s="436">
        <v>10</v>
      </c>
      <c r="B18" s="437" t="s">
        <v>124</v>
      </c>
      <c r="C18" s="440">
        <v>4864832</v>
      </c>
      <c r="D18" s="43" t="s">
        <v>12</v>
      </c>
      <c r="E18" s="44" t="s">
        <v>347</v>
      </c>
      <c r="F18" s="446">
        <v>1000</v>
      </c>
      <c r="G18" s="410">
        <v>331</v>
      </c>
      <c r="H18" s="411">
        <v>546</v>
      </c>
      <c r="I18" s="331">
        <f t="shared" si="6"/>
        <v>-215</v>
      </c>
      <c r="J18" s="331">
        <f t="shared" si="2"/>
        <v>-215000</v>
      </c>
      <c r="K18" s="331">
        <f t="shared" si="3"/>
        <v>-0.215</v>
      </c>
      <c r="L18" s="410">
        <v>1298</v>
      </c>
      <c r="M18" s="411">
        <v>1299</v>
      </c>
      <c r="N18" s="331">
        <f t="shared" si="7"/>
        <v>-1</v>
      </c>
      <c r="O18" s="331">
        <f t="shared" si="4"/>
        <v>-1000</v>
      </c>
      <c r="P18" s="331">
        <f t="shared" si="5"/>
        <v>-0.001</v>
      </c>
      <c r="Q18" s="622"/>
    </row>
    <row r="19" spans="1:17" s="618" customFormat="1" ht="15.75" customHeight="1">
      <c r="A19" s="436">
        <v>11</v>
      </c>
      <c r="B19" s="437" t="s">
        <v>94</v>
      </c>
      <c r="C19" s="440">
        <v>4864833</v>
      </c>
      <c r="D19" s="43" t="s">
        <v>12</v>
      </c>
      <c r="E19" s="44" t="s">
        <v>347</v>
      </c>
      <c r="F19" s="446">
        <v>1000</v>
      </c>
      <c r="G19" s="410">
        <v>997392</v>
      </c>
      <c r="H19" s="411">
        <v>997301</v>
      </c>
      <c r="I19" s="331">
        <f t="shared" si="6"/>
        <v>91</v>
      </c>
      <c r="J19" s="331">
        <f t="shared" si="2"/>
        <v>91000</v>
      </c>
      <c r="K19" s="331">
        <f t="shared" si="3"/>
        <v>0.091</v>
      </c>
      <c r="L19" s="410">
        <v>2131</v>
      </c>
      <c r="M19" s="411">
        <v>2126</v>
      </c>
      <c r="N19" s="331">
        <f t="shared" si="7"/>
        <v>5</v>
      </c>
      <c r="O19" s="331">
        <f t="shared" si="4"/>
        <v>5000</v>
      </c>
      <c r="P19" s="331">
        <f t="shared" si="5"/>
        <v>0.005</v>
      </c>
      <c r="Q19" s="622"/>
    </row>
    <row r="20" spans="1:17" s="618" customFormat="1" ht="15.75" customHeight="1">
      <c r="A20" s="436">
        <v>12</v>
      </c>
      <c r="B20" s="437" t="s">
        <v>95</v>
      </c>
      <c r="C20" s="440">
        <v>4864834</v>
      </c>
      <c r="D20" s="43" t="s">
        <v>12</v>
      </c>
      <c r="E20" s="44" t="s">
        <v>347</v>
      </c>
      <c r="F20" s="446">
        <v>1000</v>
      </c>
      <c r="G20" s="410">
        <v>995305</v>
      </c>
      <c r="H20" s="411">
        <v>995662</v>
      </c>
      <c r="I20" s="331">
        <f t="shared" si="6"/>
        <v>-357</v>
      </c>
      <c r="J20" s="331">
        <f t="shared" si="2"/>
        <v>-357000</v>
      </c>
      <c r="K20" s="331">
        <f t="shared" si="3"/>
        <v>-0.357</v>
      </c>
      <c r="L20" s="410">
        <v>4876</v>
      </c>
      <c r="M20" s="411">
        <v>4872</v>
      </c>
      <c r="N20" s="331">
        <f t="shared" si="7"/>
        <v>4</v>
      </c>
      <c r="O20" s="331">
        <f t="shared" si="4"/>
        <v>4000</v>
      </c>
      <c r="P20" s="331">
        <f t="shared" si="5"/>
        <v>0.004</v>
      </c>
      <c r="Q20" s="622"/>
    </row>
    <row r="21" spans="1:17" s="618" customFormat="1" ht="15.75" customHeight="1">
      <c r="A21" s="436">
        <v>13</v>
      </c>
      <c r="B21" s="393" t="s">
        <v>96</v>
      </c>
      <c r="C21" s="440">
        <v>4864889</v>
      </c>
      <c r="D21" s="47" t="s">
        <v>12</v>
      </c>
      <c r="E21" s="44" t="s">
        <v>347</v>
      </c>
      <c r="F21" s="446">
        <v>1000</v>
      </c>
      <c r="G21" s="410">
        <v>998676</v>
      </c>
      <c r="H21" s="411">
        <v>998802</v>
      </c>
      <c r="I21" s="331">
        <f t="shared" si="6"/>
        <v>-126</v>
      </c>
      <c r="J21" s="331">
        <f>$F21*I21</f>
        <v>-126000</v>
      </c>
      <c r="K21" s="331">
        <f>J21/1000000</f>
        <v>-0.126</v>
      </c>
      <c r="L21" s="410">
        <v>999535</v>
      </c>
      <c r="M21" s="411">
        <v>999531</v>
      </c>
      <c r="N21" s="331">
        <f t="shared" si="7"/>
        <v>4</v>
      </c>
      <c r="O21" s="331">
        <f>$F21*N21</f>
        <v>4000</v>
      </c>
      <c r="P21" s="331">
        <f>O21/1000000</f>
        <v>0.004</v>
      </c>
      <c r="Q21" s="622"/>
    </row>
    <row r="22" spans="1:17" s="618" customFormat="1" ht="15.75" customHeight="1">
      <c r="A22" s="436">
        <v>14</v>
      </c>
      <c r="B22" s="437" t="s">
        <v>97</v>
      </c>
      <c r="C22" s="440">
        <v>4864836</v>
      </c>
      <c r="D22" s="43" t="s">
        <v>12</v>
      </c>
      <c r="E22" s="44" t="s">
        <v>347</v>
      </c>
      <c r="F22" s="446">
        <v>1000</v>
      </c>
      <c r="G22" s="410">
        <v>999369</v>
      </c>
      <c r="H22" s="411">
        <v>999277</v>
      </c>
      <c r="I22" s="331">
        <f t="shared" si="6"/>
        <v>92</v>
      </c>
      <c r="J22" s="331">
        <f t="shared" si="2"/>
        <v>92000</v>
      </c>
      <c r="K22" s="331">
        <f t="shared" si="3"/>
        <v>0.092</v>
      </c>
      <c r="L22" s="410">
        <v>17389</v>
      </c>
      <c r="M22" s="411">
        <v>17370</v>
      </c>
      <c r="N22" s="331">
        <f t="shared" si="7"/>
        <v>19</v>
      </c>
      <c r="O22" s="331">
        <f t="shared" si="4"/>
        <v>19000</v>
      </c>
      <c r="P22" s="331">
        <f t="shared" si="5"/>
        <v>0.019</v>
      </c>
      <c r="Q22" s="622"/>
    </row>
    <row r="23" spans="1:17" s="618" customFormat="1" ht="15.75" customHeight="1">
      <c r="A23" s="436">
        <v>15</v>
      </c>
      <c r="B23" s="437" t="s">
        <v>98</v>
      </c>
      <c r="C23" s="440">
        <v>4864837</v>
      </c>
      <c r="D23" s="43" t="s">
        <v>12</v>
      </c>
      <c r="E23" s="44" t="s">
        <v>347</v>
      </c>
      <c r="F23" s="446">
        <v>1000</v>
      </c>
      <c r="G23" s="410">
        <v>392</v>
      </c>
      <c r="H23" s="411">
        <v>363</v>
      </c>
      <c r="I23" s="331">
        <f t="shared" si="6"/>
        <v>29</v>
      </c>
      <c r="J23" s="331">
        <f t="shared" si="2"/>
        <v>29000</v>
      </c>
      <c r="K23" s="331">
        <f t="shared" si="3"/>
        <v>0.029</v>
      </c>
      <c r="L23" s="410">
        <v>38810</v>
      </c>
      <c r="M23" s="411">
        <v>38810</v>
      </c>
      <c r="N23" s="331">
        <f t="shared" si="7"/>
        <v>0</v>
      </c>
      <c r="O23" s="331">
        <f t="shared" si="4"/>
        <v>0</v>
      </c>
      <c r="P23" s="331">
        <f t="shared" si="5"/>
        <v>0</v>
      </c>
      <c r="Q23" s="622" t="s">
        <v>458</v>
      </c>
    </row>
    <row r="24" spans="1:17" s="618" customFormat="1" ht="15.75" customHeight="1">
      <c r="A24" s="436"/>
      <c r="B24" s="437"/>
      <c r="C24" s="440"/>
      <c r="D24" s="43"/>
      <c r="E24" s="44"/>
      <c r="F24" s="446"/>
      <c r="G24" s="410"/>
      <c r="H24" s="411"/>
      <c r="I24" s="331"/>
      <c r="J24" s="331"/>
      <c r="K24" s="331">
        <v>0.009</v>
      </c>
      <c r="L24" s="410"/>
      <c r="M24" s="411"/>
      <c r="N24" s="331"/>
      <c r="O24" s="331"/>
      <c r="P24" s="331">
        <v>0</v>
      </c>
      <c r="Q24" s="622"/>
    </row>
    <row r="25" spans="1:17" s="618" customFormat="1" ht="15.75" customHeight="1">
      <c r="A25" s="436"/>
      <c r="B25" s="437"/>
      <c r="C25" s="440">
        <v>4864895</v>
      </c>
      <c r="D25" s="43" t="s">
        <v>12</v>
      </c>
      <c r="E25" s="44" t="s">
        <v>347</v>
      </c>
      <c r="F25" s="446">
        <v>800</v>
      </c>
      <c r="G25" s="410">
        <v>999984</v>
      </c>
      <c r="H25" s="411">
        <v>1000000</v>
      </c>
      <c r="I25" s="331">
        <f>G25-H25</f>
        <v>-16</v>
      </c>
      <c r="J25" s="331">
        <f>$F25*I25</f>
        <v>-12800</v>
      </c>
      <c r="K25" s="331">
        <f>J25/1000000</f>
        <v>-0.0128</v>
      </c>
      <c r="L25" s="410">
        <v>0</v>
      </c>
      <c r="M25" s="411">
        <v>0</v>
      </c>
      <c r="N25" s="331">
        <f>L25-M25</f>
        <v>0</v>
      </c>
      <c r="O25" s="331">
        <f>$F25*N25</f>
        <v>0</v>
      </c>
      <c r="P25" s="331">
        <f>O25/1000000</f>
        <v>0</v>
      </c>
      <c r="Q25" s="622" t="s">
        <v>452</v>
      </c>
    </row>
    <row r="26" spans="1:17" s="618" customFormat="1" ht="15.75" customHeight="1">
      <c r="A26" s="436">
        <v>16</v>
      </c>
      <c r="B26" s="437" t="s">
        <v>99</v>
      </c>
      <c r="C26" s="440">
        <v>4864838</v>
      </c>
      <c r="D26" s="43" t="s">
        <v>12</v>
      </c>
      <c r="E26" s="44" t="s">
        <v>347</v>
      </c>
      <c r="F26" s="446">
        <v>1000</v>
      </c>
      <c r="G26" s="410">
        <v>999708</v>
      </c>
      <c r="H26" s="411">
        <v>999717</v>
      </c>
      <c r="I26" s="331">
        <f t="shared" si="6"/>
        <v>-9</v>
      </c>
      <c r="J26" s="331">
        <f t="shared" si="2"/>
        <v>-9000</v>
      </c>
      <c r="K26" s="331">
        <f t="shared" si="3"/>
        <v>-0.009</v>
      </c>
      <c r="L26" s="410">
        <v>28374</v>
      </c>
      <c r="M26" s="411">
        <v>28365</v>
      </c>
      <c r="N26" s="331">
        <f t="shared" si="7"/>
        <v>9</v>
      </c>
      <c r="O26" s="331">
        <f t="shared" si="4"/>
        <v>9000</v>
      </c>
      <c r="P26" s="331">
        <f t="shared" si="5"/>
        <v>0.009</v>
      </c>
      <c r="Q26" s="622"/>
    </row>
    <row r="27" spans="1:17" s="618" customFormat="1" ht="15.75" customHeight="1">
      <c r="A27" s="436">
        <v>17</v>
      </c>
      <c r="B27" s="437" t="s">
        <v>122</v>
      </c>
      <c r="C27" s="440">
        <v>4864839</v>
      </c>
      <c r="D27" s="43" t="s">
        <v>12</v>
      </c>
      <c r="E27" s="44" t="s">
        <v>347</v>
      </c>
      <c r="F27" s="446">
        <v>1000</v>
      </c>
      <c r="G27" s="410">
        <v>1381</v>
      </c>
      <c r="H27" s="411">
        <v>1431</v>
      </c>
      <c r="I27" s="331">
        <f t="shared" si="6"/>
        <v>-50</v>
      </c>
      <c r="J27" s="331">
        <f t="shared" si="2"/>
        <v>-50000</v>
      </c>
      <c r="K27" s="331">
        <f t="shared" si="3"/>
        <v>-0.05</v>
      </c>
      <c r="L27" s="410">
        <v>9504</v>
      </c>
      <c r="M27" s="411">
        <v>9503</v>
      </c>
      <c r="N27" s="331">
        <f t="shared" si="7"/>
        <v>1</v>
      </c>
      <c r="O27" s="331">
        <f t="shared" si="4"/>
        <v>1000</v>
      </c>
      <c r="P27" s="331">
        <f t="shared" si="5"/>
        <v>0.001</v>
      </c>
      <c r="Q27" s="622"/>
    </row>
    <row r="28" spans="1:17" s="618" customFormat="1" ht="15.75" customHeight="1">
      <c r="A28" s="436">
        <v>18</v>
      </c>
      <c r="B28" s="437" t="s">
        <v>125</v>
      </c>
      <c r="C28" s="440">
        <v>4864788</v>
      </c>
      <c r="D28" s="43" t="s">
        <v>12</v>
      </c>
      <c r="E28" s="44" t="s">
        <v>347</v>
      </c>
      <c r="F28" s="446">
        <v>100</v>
      </c>
      <c r="G28" s="410">
        <v>11905</v>
      </c>
      <c r="H28" s="411">
        <v>11803</v>
      </c>
      <c r="I28" s="331">
        <f t="shared" si="6"/>
        <v>102</v>
      </c>
      <c r="J28" s="331">
        <f t="shared" si="2"/>
        <v>10200</v>
      </c>
      <c r="K28" s="331">
        <f t="shared" si="3"/>
        <v>0.0102</v>
      </c>
      <c r="L28" s="410">
        <v>338</v>
      </c>
      <c r="M28" s="411">
        <v>338</v>
      </c>
      <c r="N28" s="331">
        <f t="shared" si="7"/>
        <v>0</v>
      </c>
      <c r="O28" s="331">
        <f t="shared" si="4"/>
        <v>0</v>
      </c>
      <c r="P28" s="331">
        <f t="shared" si="5"/>
        <v>0</v>
      </c>
      <c r="Q28" s="622"/>
    </row>
    <row r="29" spans="1:17" s="618" customFormat="1" ht="15.75" customHeight="1">
      <c r="A29" s="436">
        <v>19</v>
      </c>
      <c r="B29" s="437" t="s">
        <v>123</v>
      </c>
      <c r="C29" s="440">
        <v>4864883</v>
      </c>
      <c r="D29" s="43" t="s">
        <v>12</v>
      </c>
      <c r="E29" s="44" t="s">
        <v>347</v>
      </c>
      <c r="F29" s="446">
        <v>1000</v>
      </c>
      <c r="G29" s="410">
        <v>998247</v>
      </c>
      <c r="H29" s="411">
        <v>998204</v>
      </c>
      <c r="I29" s="331">
        <f t="shared" si="6"/>
        <v>43</v>
      </c>
      <c r="J29" s="331">
        <f t="shared" si="2"/>
        <v>43000</v>
      </c>
      <c r="K29" s="331">
        <f t="shared" si="3"/>
        <v>0.043</v>
      </c>
      <c r="L29" s="410">
        <v>15144</v>
      </c>
      <c r="M29" s="411">
        <v>15142</v>
      </c>
      <c r="N29" s="331">
        <f t="shared" si="7"/>
        <v>2</v>
      </c>
      <c r="O29" s="331">
        <f t="shared" si="4"/>
        <v>2000</v>
      </c>
      <c r="P29" s="331">
        <f t="shared" si="5"/>
        <v>0.002</v>
      </c>
      <c r="Q29" s="622"/>
    </row>
    <row r="30" spans="1:17" s="618" customFormat="1" ht="15.75" customHeight="1">
      <c r="A30" s="436"/>
      <c r="B30" s="439" t="s">
        <v>100</v>
      </c>
      <c r="C30" s="440"/>
      <c r="D30" s="43"/>
      <c r="E30" s="43"/>
      <c r="F30" s="446"/>
      <c r="G30" s="410"/>
      <c r="H30" s="411"/>
      <c r="I30" s="681"/>
      <c r="J30" s="681"/>
      <c r="K30" s="147"/>
      <c r="L30" s="679"/>
      <c r="M30" s="681"/>
      <c r="N30" s="681"/>
      <c r="O30" s="681"/>
      <c r="P30" s="147"/>
      <c r="Q30" s="622"/>
    </row>
    <row r="31" spans="1:17" s="618" customFormat="1" ht="15.75" customHeight="1">
      <c r="A31" s="436">
        <v>20</v>
      </c>
      <c r="B31" s="437" t="s">
        <v>101</v>
      </c>
      <c r="C31" s="440">
        <v>4864954</v>
      </c>
      <c r="D31" s="43" t="s">
        <v>12</v>
      </c>
      <c r="E31" s="44" t="s">
        <v>347</v>
      </c>
      <c r="F31" s="446">
        <v>1375</v>
      </c>
      <c r="G31" s="410">
        <v>999999</v>
      </c>
      <c r="H31" s="411">
        <v>999999</v>
      </c>
      <c r="I31" s="331">
        <f>G31-H31</f>
        <v>0</v>
      </c>
      <c r="J31" s="331">
        <f>$F31*I31</f>
        <v>0</v>
      </c>
      <c r="K31" s="331">
        <f>J31/1000000</f>
        <v>0</v>
      </c>
      <c r="L31" s="410">
        <v>975556</v>
      </c>
      <c r="M31" s="411">
        <v>978333</v>
      </c>
      <c r="N31" s="331">
        <f>L31-M31</f>
        <v>-2777</v>
      </c>
      <c r="O31" s="331">
        <f>$F31*N31</f>
        <v>-3818375</v>
      </c>
      <c r="P31" s="331">
        <f>O31/1000000</f>
        <v>-3.818375</v>
      </c>
      <c r="Q31" s="622"/>
    </row>
    <row r="32" spans="1:17" s="618" customFormat="1" ht="15.75" customHeight="1">
      <c r="A32" s="436">
        <v>21</v>
      </c>
      <c r="B32" s="437" t="s">
        <v>102</v>
      </c>
      <c r="C32" s="440">
        <v>4865042</v>
      </c>
      <c r="D32" s="43" t="s">
        <v>12</v>
      </c>
      <c r="E32" s="44" t="s">
        <v>347</v>
      </c>
      <c r="F32" s="446">
        <v>1100</v>
      </c>
      <c r="G32" s="410">
        <v>999998</v>
      </c>
      <c r="H32" s="411">
        <v>999998</v>
      </c>
      <c r="I32" s="331">
        <f>G32-H32</f>
        <v>0</v>
      </c>
      <c r="J32" s="331">
        <f t="shared" si="2"/>
        <v>0</v>
      </c>
      <c r="K32" s="331">
        <f t="shared" si="3"/>
        <v>0</v>
      </c>
      <c r="L32" s="410">
        <v>686920</v>
      </c>
      <c r="M32" s="411">
        <v>691068</v>
      </c>
      <c r="N32" s="331">
        <f>L32-M32</f>
        <v>-4148</v>
      </c>
      <c r="O32" s="331">
        <f t="shared" si="4"/>
        <v>-4562800</v>
      </c>
      <c r="P32" s="331">
        <f t="shared" si="5"/>
        <v>-4.5628</v>
      </c>
      <c r="Q32" s="622"/>
    </row>
    <row r="33" spans="1:17" s="618" customFormat="1" ht="15.75" customHeight="1">
      <c r="A33" s="436">
        <v>22</v>
      </c>
      <c r="B33" s="437" t="s">
        <v>368</v>
      </c>
      <c r="C33" s="440">
        <v>4864943</v>
      </c>
      <c r="D33" s="43" t="s">
        <v>12</v>
      </c>
      <c r="E33" s="44" t="s">
        <v>347</v>
      </c>
      <c r="F33" s="446">
        <v>1000</v>
      </c>
      <c r="G33" s="410">
        <v>981118</v>
      </c>
      <c r="H33" s="411">
        <v>981275</v>
      </c>
      <c r="I33" s="331">
        <f>G33-H33</f>
        <v>-157</v>
      </c>
      <c r="J33" s="331">
        <f>$F33*I33</f>
        <v>-157000</v>
      </c>
      <c r="K33" s="331">
        <f>J33/1000000</f>
        <v>-0.157</v>
      </c>
      <c r="L33" s="410">
        <v>8297</v>
      </c>
      <c r="M33" s="411">
        <v>8327</v>
      </c>
      <c r="N33" s="331">
        <f>L33-M33</f>
        <v>-30</v>
      </c>
      <c r="O33" s="331">
        <f>$F33*N33</f>
        <v>-30000</v>
      </c>
      <c r="P33" s="331">
        <f>O33/1000000</f>
        <v>-0.03</v>
      </c>
      <c r="Q33" s="622"/>
    </row>
    <row r="34" spans="1:17" s="618" customFormat="1" ht="15.75" customHeight="1">
      <c r="A34" s="436"/>
      <c r="B34" s="439" t="s">
        <v>32</v>
      </c>
      <c r="C34" s="440"/>
      <c r="D34" s="43"/>
      <c r="E34" s="43"/>
      <c r="F34" s="446"/>
      <c r="G34" s="410"/>
      <c r="H34" s="411"/>
      <c r="I34" s="331"/>
      <c r="J34" s="331"/>
      <c r="K34" s="147">
        <f>SUM(K16:K33)</f>
        <v>-1.0196</v>
      </c>
      <c r="L34" s="330"/>
      <c r="M34" s="331"/>
      <c r="N34" s="331"/>
      <c r="O34" s="331"/>
      <c r="P34" s="147">
        <f>SUM(P16:P33)</f>
        <v>-8.368174999999999</v>
      </c>
      <c r="Q34" s="622"/>
    </row>
    <row r="35" spans="1:17" s="618" customFormat="1" ht="15.75" customHeight="1">
      <c r="A35" s="436">
        <v>23</v>
      </c>
      <c r="B35" s="437" t="s">
        <v>103</v>
      </c>
      <c r="C35" s="440">
        <v>4864910</v>
      </c>
      <c r="D35" s="43" t="s">
        <v>12</v>
      </c>
      <c r="E35" s="44" t="s">
        <v>347</v>
      </c>
      <c r="F35" s="446">
        <v>-1000</v>
      </c>
      <c r="G35" s="410">
        <v>950469</v>
      </c>
      <c r="H35" s="411">
        <v>951524</v>
      </c>
      <c r="I35" s="331">
        <f>G35-H35</f>
        <v>-1055</v>
      </c>
      <c r="J35" s="331">
        <f t="shared" si="2"/>
        <v>1055000</v>
      </c>
      <c r="K35" s="331">
        <f t="shared" si="3"/>
        <v>1.055</v>
      </c>
      <c r="L35" s="410">
        <v>945635</v>
      </c>
      <c r="M35" s="411">
        <v>945635</v>
      </c>
      <c r="N35" s="331">
        <f>L35-M35</f>
        <v>0</v>
      </c>
      <c r="O35" s="331">
        <f t="shared" si="4"/>
        <v>0</v>
      </c>
      <c r="P35" s="331">
        <f t="shared" si="5"/>
        <v>0</v>
      </c>
      <c r="Q35" s="622"/>
    </row>
    <row r="36" spans="1:17" s="618" customFormat="1" ht="15.75" customHeight="1">
      <c r="A36" s="436">
        <v>24</v>
      </c>
      <c r="B36" s="437" t="s">
        <v>104</v>
      </c>
      <c r="C36" s="440">
        <v>4864911</v>
      </c>
      <c r="D36" s="43" t="s">
        <v>12</v>
      </c>
      <c r="E36" s="44" t="s">
        <v>347</v>
      </c>
      <c r="F36" s="446">
        <v>-1000</v>
      </c>
      <c r="G36" s="410">
        <v>960263</v>
      </c>
      <c r="H36" s="411">
        <v>960585</v>
      </c>
      <c r="I36" s="331">
        <f>G36-H36</f>
        <v>-322</v>
      </c>
      <c r="J36" s="331">
        <f t="shared" si="2"/>
        <v>322000</v>
      </c>
      <c r="K36" s="331">
        <f t="shared" si="3"/>
        <v>0.322</v>
      </c>
      <c r="L36" s="410">
        <v>955082</v>
      </c>
      <c r="M36" s="411">
        <v>955082</v>
      </c>
      <c r="N36" s="331">
        <f>L36-M36</f>
        <v>0</v>
      </c>
      <c r="O36" s="331">
        <f t="shared" si="4"/>
        <v>0</v>
      </c>
      <c r="P36" s="331">
        <f t="shared" si="5"/>
        <v>0</v>
      </c>
      <c r="Q36" s="622"/>
    </row>
    <row r="37" spans="1:17" ht="15.75" customHeight="1">
      <c r="A37" s="436">
        <v>25</v>
      </c>
      <c r="B37" s="481" t="s">
        <v>146</v>
      </c>
      <c r="C37" s="447">
        <v>4902528</v>
      </c>
      <c r="D37" s="13" t="s">
        <v>12</v>
      </c>
      <c r="E37" s="44" t="s">
        <v>347</v>
      </c>
      <c r="F37" s="447">
        <v>300</v>
      </c>
      <c r="G37" s="407">
        <v>15</v>
      </c>
      <c r="H37" s="408">
        <v>22</v>
      </c>
      <c r="I37" s="464">
        <f>G37-H37</f>
        <v>-7</v>
      </c>
      <c r="J37" s="464">
        <f>$F37*I37</f>
        <v>-2100</v>
      </c>
      <c r="K37" s="464">
        <f>J37/1000000</f>
        <v>-0.0021</v>
      </c>
      <c r="L37" s="407">
        <v>425</v>
      </c>
      <c r="M37" s="408">
        <v>426</v>
      </c>
      <c r="N37" s="464">
        <f>L37-M37</f>
        <v>-1</v>
      </c>
      <c r="O37" s="464">
        <f>$F37*N37</f>
        <v>-300</v>
      </c>
      <c r="P37" s="464">
        <f>O37/1000000</f>
        <v>-0.0003</v>
      </c>
      <c r="Q37" s="489"/>
    </row>
    <row r="38" spans="1:17" ht="15.75" customHeight="1">
      <c r="A38" s="436"/>
      <c r="B38" s="439" t="s">
        <v>27</v>
      </c>
      <c r="C38" s="440"/>
      <c r="D38" s="43"/>
      <c r="E38" s="43"/>
      <c r="F38" s="446"/>
      <c r="G38" s="407"/>
      <c r="H38" s="408"/>
      <c r="I38" s="464"/>
      <c r="J38" s="464"/>
      <c r="K38" s="464"/>
      <c r="L38" s="465"/>
      <c r="M38" s="464"/>
      <c r="N38" s="464"/>
      <c r="O38" s="464"/>
      <c r="P38" s="464"/>
      <c r="Q38" s="171"/>
    </row>
    <row r="39" spans="1:17" ht="15">
      <c r="A39" s="436">
        <v>26</v>
      </c>
      <c r="B39" s="393" t="s">
        <v>46</v>
      </c>
      <c r="C39" s="440">
        <v>5128409</v>
      </c>
      <c r="D39" s="47" t="s">
        <v>12</v>
      </c>
      <c r="E39" s="44" t="s">
        <v>347</v>
      </c>
      <c r="F39" s="446">
        <v>1000</v>
      </c>
      <c r="G39" s="410">
        <v>846</v>
      </c>
      <c r="H39" s="411">
        <v>838</v>
      </c>
      <c r="I39" s="331">
        <f>G39-H39</f>
        <v>8</v>
      </c>
      <c r="J39" s="331">
        <f t="shared" si="2"/>
        <v>8000</v>
      </c>
      <c r="K39" s="331">
        <f t="shared" si="3"/>
        <v>0.008</v>
      </c>
      <c r="L39" s="410">
        <v>6780</v>
      </c>
      <c r="M39" s="411">
        <v>6601</v>
      </c>
      <c r="N39" s="331">
        <f>L39-M39</f>
        <v>179</v>
      </c>
      <c r="O39" s="331">
        <f t="shared" si="4"/>
        <v>179000</v>
      </c>
      <c r="P39" s="331">
        <f t="shared" si="5"/>
        <v>0.179</v>
      </c>
      <c r="Q39" s="508"/>
    </row>
    <row r="40" spans="1:17" ht="15.75" customHeight="1">
      <c r="A40" s="436"/>
      <c r="B40" s="439" t="s">
        <v>105</v>
      </c>
      <c r="C40" s="440"/>
      <c r="D40" s="43"/>
      <c r="E40" s="43"/>
      <c r="F40" s="446"/>
      <c r="G40" s="407"/>
      <c r="H40" s="408"/>
      <c r="I40" s="464"/>
      <c r="J40" s="464"/>
      <c r="K40" s="464"/>
      <c r="L40" s="465"/>
      <c r="M40" s="464"/>
      <c r="N40" s="464"/>
      <c r="O40" s="464"/>
      <c r="P40" s="464"/>
      <c r="Q40" s="171"/>
    </row>
    <row r="41" spans="1:17" s="618" customFormat="1" ht="15.75" customHeight="1">
      <c r="A41" s="436">
        <v>27</v>
      </c>
      <c r="B41" s="437" t="s">
        <v>106</v>
      </c>
      <c r="C41" s="440">
        <v>4864962</v>
      </c>
      <c r="D41" s="43" t="s">
        <v>12</v>
      </c>
      <c r="E41" s="44" t="s">
        <v>347</v>
      </c>
      <c r="F41" s="446">
        <v>-1000</v>
      </c>
      <c r="G41" s="410">
        <v>72786</v>
      </c>
      <c r="H41" s="411">
        <v>69065</v>
      </c>
      <c r="I41" s="331">
        <f>G41-H41</f>
        <v>3721</v>
      </c>
      <c r="J41" s="331">
        <f t="shared" si="2"/>
        <v>-3721000</v>
      </c>
      <c r="K41" s="331">
        <f t="shared" si="3"/>
        <v>-3.721</v>
      </c>
      <c r="L41" s="410">
        <v>974952</v>
      </c>
      <c r="M41" s="411">
        <v>974952</v>
      </c>
      <c r="N41" s="331">
        <f>L41-M41</f>
        <v>0</v>
      </c>
      <c r="O41" s="331">
        <f t="shared" si="4"/>
        <v>0</v>
      </c>
      <c r="P41" s="331">
        <f t="shared" si="5"/>
        <v>0</v>
      </c>
      <c r="Q41" s="622"/>
    </row>
    <row r="42" spans="1:17" s="618" customFormat="1" ht="15.75" customHeight="1">
      <c r="A42" s="436">
        <v>28</v>
      </c>
      <c r="B42" s="437" t="s">
        <v>107</v>
      </c>
      <c r="C42" s="440">
        <v>4865033</v>
      </c>
      <c r="D42" s="43" t="s">
        <v>12</v>
      </c>
      <c r="E42" s="44" t="s">
        <v>347</v>
      </c>
      <c r="F42" s="446">
        <v>-1000</v>
      </c>
      <c r="G42" s="410">
        <v>53077</v>
      </c>
      <c r="H42" s="411">
        <v>51682</v>
      </c>
      <c r="I42" s="331">
        <f>G42-H42</f>
        <v>1395</v>
      </c>
      <c r="J42" s="331">
        <f t="shared" si="2"/>
        <v>-1395000</v>
      </c>
      <c r="K42" s="331">
        <f t="shared" si="3"/>
        <v>-1.395</v>
      </c>
      <c r="L42" s="410">
        <v>970319</v>
      </c>
      <c r="M42" s="411">
        <v>970415</v>
      </c>
      <c r="N42" s="331">
        <f>L42-M42</f>
        <v>-96</v>
      </c>
      <c r="O42" s="331">
        <f t="shared" si="4"/>
        <v>96000</v>
      </c>
      <c r="P42" s="331">
        <f t="shared" si="5"/>
        <v>0.096</v>
      </c>
      <c r="Q42" s="622"/>
    </row>
    <row r="43" spans="1:17" s="618" customFormat="1" ht="15.75" customHeight="1">
      <c r="A43" s="436">
        <v>29</v>
      </c>
      <c r="B43" s="437" t="s">
        <v>108</v>
      </c>
      <c r="C43" s="440">
        <v>5128420</v>
      </c>
      <c r="D43" s="43" t="s">
        <v>12</v>
      </c>
      <c r="E43" s="44" t="s">
        <v>347</v>
      </c>
      <c r="F43" s="446">
        <v>-1000</v>
      </c>
      <c r="G43" s="410">
        <v>994081</v>
      </c>
      <c r="H43" s="411">
        <v>994572</v>
      </c>
      <c r="I43" s="331">
        <f>G43-H43</f>
        <v>-491</v>
      </c>
      <c r="J43" s="331">
        <f t="shared" si="2"/>
        <v>491000</v>
      </c>
      <c r="K43" s="331">
        <f t="shared" si="3"/>
        <v>0.491</v>
      </c>
      <c r="L43" s="410">
        <v>994487</v>
      </c>
      <c r="M43" s="411">
        <v>994608</v>
      </c>
      <c r="N43" s="331">
        <f>L43-M43</f>
        <v>-121</v>
      </c>
      <c r="O43" s="331">
        <f t="shared" si="4"/>
        <v>121000</v>
      </c>
      <c r="P43" s="331">
        <f t="shared" si="5"/>
        <v>0.121</v>
      </c>
      <c r="Q43" s="669"/>
    </row>
    <row r="44" spans="1:17" s="618" customFormat="1" ht="15.75" customHeight="1">
      <c r="A44" s="436">
        <v>30</v>
      </c>
      <c r="B44" s="393" t="s">
        <v>109</v>
      </c>
      <c r="C44" s="440">
        <v>4864906</v>
      </c>
      <c r="D44" s="43" t="s">
        <v>12</v>
      </c>
      <c r="E44" s="44" t="s">
        <v>347</v>
      </c>
      <c r="F44" s="446">
        <v>-1000</v>
      </c>
      <c r="G44" s="410">
        <v>997343</v>
      </c>
      <c r="H44" s="411">
        <v>997722</v>
      </c>
      <c r="I44" s="331">
        <f>G44-H44</f>
        <v>-379</v>
      </c>
      <c r="J44" s="331">
        <f>$F44*I44</f>
        <v>379000</v>
      </c>
      <c r="K44" s="331">
        <f>J44/1000000</f>
        <v>0.379</v>
      </c>
      <c r="L44" s="410">
        <v>999530</v>
      </c>
      <c r="M44" s="411">
        <v>999549</v>
      </c>
      <c r="N44" s="331">
        <f>L44-M44</f>
        <v>-19</v>
      </c>
      <c r="O44" s="331">
        <f>$F44*N44</f>
        <v>19000</v>
      </c>
      <c r="P44" s="331">
        <f>O44/1000000</f>
        <v>0.019</v>
      </c>
      <c r="Q44" s="647"/>
    </row>
    <row r="45" spans="1:17" ht="15.75" customHeight="1">
      <c r="A45" s="436"/>
      <c r="B45" s="439" t="s">
        <v>411</v>
      </c>
      <c r="C45" s="440"/>
      <c r="D45" s="632"/>
      <c r="E45" s="633"/>
      <c r="F45" s="446"/>
      <c r="G45" s="465"/>
      <c r="H45" s="464"/>
      <c r="I45" s="464"/>
      <c r="J45" s="464"/>
      <c r="K45" s="464"/>
      <c r="L45" s="465"/>
      <c r="M45" s="464"/>
      <c r="N45" s="464"/>
      <c r="O45" s="464"/>
      <c r="P45" s="464"/>
      <c r="Q45" s="213"/>
    </row>
    <row r="46" spans="1:17" s="618" customFormat="1" ht="15.75" customHeight="1">
      <c r="A46" s="436">
        <v>31</v>
      </c>
      <c r="B46" s="437" t="s">
        <v>106</v>
      </c>
      <c r="C46" s="440">
        <v>4865002</v>
      </c>
      <c r="D46" s="632" t="s">
        <v>12</v>
      </c>
      <c r="E46" s="633" t="s">
        <v>347</v>
      </c>
      <c r="F46" s="446">
        <v>-2000</v>
      </c>
      <c r="G46" s="410">
        <v>4784</v>
      </c>
      <c r="H46" s="411">
        <v>4613</v>
      </c>
      <c r="I46" s="331">
        <f>G46-H46</f>
        <v>171</v>
      </c>
      <c r="J46" s="331">
        <f>$F46*I46</f>
        <v>-342000</v>
      </c>
      <c r="K46" s="331">
        <f>J46/1000000</f>
        <v>-0.342</v>
      </c>
      <c r="L46" s="410">
        <v>999596</v>
      </c>
      <c r="M46" s="411">
        <v>999597</v>
      </c>
      <c r="N46" s="331">
        <f>L46-M46</f>
        <v>-1</v>
      </c>
      <c r="O46" s="331">
        <f>$F46*N46</f>
        <v>2000</v>
      </c>
      <c r="P46" s="331">
        <f>O46/1000000</f>
        <v>0.002</v>
      </c>
      <c r="Q46" s="660"/>
    </row>
    <row r="47" spans="1:17" s="618" customFormat="1" ht="15.75" customHeight="1">
      <c r="A47" s="436">
        <v>32</v>
      </c>
      <c r="B47" s="437" t="s">
        <v>414</v>
      </c>
      <c r="C47" s="440">
        <v>5128431</v>
      </c>
      <c r="D47" s="632" t="s">
        <v>12</v>
      </c>
      <c r="E47" s="633" t="s">
        <v>347</v>
      </c>
      <c r="F47" s="446">
        <v>-2000</v>
      </c>
      <c r="G47" s="410">
        <v>999291</v>
      </c>
      <c r="H47" s="411">
        <v>999393</v>
      </c>
      <c r="I47" s="331">
        <f>G47-H47</f>
        <v>-102</v>
      </c>
      <c r="J47" s="331">
        <f>$F47*I47</f>
        <v>204000</v>
      </c>
      <c r="K47" s="331">
        <f>J47/1000000</f>
        <v>0.204</v>
      </c>
      <c r="L47" s="410">
        <v>999932</v>
      </c>
      <c r="M47" s="411">
        <v>999932</v>
      </c>
      <c r="N47" s="331">
        <f>L47-M47</f>
        <v>0</v>
      </c>
      <c r="O47" s="331">
        <f>$F47*N47</f>
        <v>0</v>
      </c>
      <c r="P47" s="331">
        <f>O47/1000000</f>
        <v>0</v>
      </c>
      <c r="Q47" s="634"/>
    </row>
    <row r="48" spans="1:17" s="618" customFormat="1" ht="15.75" customHeight="1">
      <c r="A48" s="436">
        <v>33</v>
      </c>
      <c r="B48" s="437" t="s">
        <v>412</v>
      </c>
      <c r="C48" s="440">
        <v>5128452</v>
      </c>
      <c r="D48" s="632" t="s">
        <v>12</v>
      </c>
      <c r="E48" s="633" t="s">
        <v>347</v>
      </c>
      <c r="F48" s="446">
        <v>-1000</v>
      </c>
      <c r="G48" s="410">
        <v>998891</v>
      </c>
      <c r="H48" s="411">
        <v>999471</v>
      </c>
      <c r="I48" s="331">
        <f>G48-H48</f>
        <v>-580</v>
      </c>
      <c r="J48" s="331">
        <f>$F48*I48</f>
        <v>580000</v>
      </c>
      <c r="K48" s="331">
        <f>J48/1000000</f>
        <v>0.58</v>
      </c>
      <c r="L48" s="410">
        <v>999919</v>
      </c>
      <c r="M48" s="411">
        <v>999919</v>
      </c>
      <c r="N48" s="331">
        <f>L48-M48</f>
        <v>0</v>
      </c>
      <c r="O48" s="331">
        <f>$F48*N48</f>
        <v>0</v>
      </c>
      <c r="P48" s="331">
        <f>O48/1000000</f>
        <v>0</v>
      </c>
      <c r="Q48" s="660"/>
    </row>
    <row r="49" spans="1:17" s="618" customFormat="1" ht="14.25" customHeight="1">
      <c r="A49" s="436"/>
      <c r="B49" s="439" t="s">
        <v>42</v>
      </c>
      <c r="C49" s="440"/>
      <c r="D49" s="43"/>
      <c r="E49" s="43"/>
      <c r="F49" s="446"/>
      <c r="G49" s="410"/>
      <c r="H49" s="411"/>
      <c r="I49" s="331"/>
      <c r="J49" s="331"/>
      <c r="K49" s="331"/>
      <c r="L49" s="330"/>
      <c r="M49" s="331"/>
      <c r="N49" s="331"/>
      <c r="O49" s="331"/>
      <c r="P49" s="331"/>
      <c r="Q49" s="622"/>
    </row>
    <row r="50" spans="1:17" s="618" customFormat="1" ht="14.25" customHeight="1">
      <c r="A50" s="436"/>
      <c r="B50" s="438" t="s">
        <v>18</v>
      </c>
      <c r="C50" s="440"/>
      <c r="D50" s="47"/>
      <c r="E50" s="47"/>
      <c r="F50" s="446"/>
      <c r="G50" s="410"/>
      <c r="H50" s="411"/>
      <c r="I50" s="331"/>
      <c r="J50" s="331"/>
      <c r="K50" s="331"/>
      <c r="L50" s="330"/>
      <c r="M50" s="331"/>
      <c r="N50" s="331"/>
      <c r="O50" s="331"/>
      <c r="P50" s="331"/>
      <c r="Q50" s="622"/>
    </row>
    <row r="51" spans="1:17" s="618" customFormat="1" ht="14.25" customHeight="1">
      <c r="A51" s="436">
        <v>34</v>
      </c>
      <c r="B51" s="437" t="s">
        <v>19</v>
      </c>
      <c r="C51" s="440">
        <v>4864808</v>
      </c>
      <c r="D51" s="43" t="s">
        <v>12</v>
      </c>
      <c r="E51" s="44" t="s">
        <v>347</v>
      </c>
      <c r="F51" s="446">
        <v>200</v>
      </c>
      <c r="G51" s="410">
        <v>11691</v>
      </c>
      <c r="H51" s="411">
        <v>11000</v>
      </c>
      <c r="I51" s="331">
        <f>G51-H51</f>
        <v>691</v>
      </c>
      <c r="J51" s="331">
        <f>$F51*I51</f>
        <v>138200</v>
      </c>
      <c r="K51" s="331">
        <f>J51/1000000</f>
        <v>0.1382</v>
      </c>
      <c r="L51" s="410">
        <v>21493</v>
      </c>
      <c r="M51" s="411">
        <v>21483</v>
      </c>
      <c r="N51" s="331">
        <f>L51-M51</f>
        <v>10</v>
      </c>
      <c r="O51" s="331">
        <f>$F51*N51</f>
        <v>2000</v>
      </c>
      <c r="P51" s="331">
        <f>O51/1000000</f>
        <v>0.002</v>
      </c>
      <c r="Q51" s="661"/>
    </row>
    <row r="52" spans="1:17" s="618" customFormat="1" ht="15.75" customHeight="1">
      <c r="A52" s="436">
        <v>35</v>
      </c>
      <c r="B52" s="437" t="s">
        <v>20</v>
      </c>
      <c r="C52" s="440">
        <v>4865144</v>
      </c>
      <c r="D52" s="43" t="s">
        <v>12</v>
      </c>
      <c r="E52" s="44" t="s">
        <v>347</v>
      </c>
      <c r="F52" s="446">
        <v>1000</v>
      </c>
      <c r="G52" s="410">
        <v>86054</v>
      </c>
      <c r="H52" s="411">
        <v>85924</v>
      </c>
      <c r="I52" s="331">
        <f>G52-H52</f>
        <v>130</v>
      </c>
      <c r="J52" s="331">
        <f>$F52*I52</f>
        <v>130000</v>
      </c>
      <c r="K52" s="331">
        <f>J52/1000000</f>
        <v>0.13</v>
      </c>
      <c r="L52" s="410">
        <v>120121</v>
      </c>
      <c r="M52" s="411">
        <v>120117</v>
      </c>
      <c r="N52" s="331">
        <f>L52-M52</f>
        <v>4</v>
      </c>
      <c r="O52" s="331">
        <f>$F52*N52</f>
        <v>4000</v>
      </c>
      <c r="P52" s="331">
        <f>O52/1000000</f>
        <v>0.004</v>
      </c>
      <c r="Q52" s="622"/>
    </row>
    <row r="53" spans="1:17" ht="12.75" customHeight="1">
      <c r="A53" s="436"/>
      <c r="B53" s="439" t="s">
        <v>119</v>
      </c>
      <c r="C53" s="440"/>
      <c r="D53" s="43"/>
      <c r="E53" s="43"/>
      <c r="F53" s="446"/>
      <c r="G53" s="407"/>
      <c r="H53" s="408"/>
      <c r="I53" s="464"/>
      <c r="J53" s="464"/>
      <c r="K53" s="464"/>
      <c r="L53" s="465"/>
      <c r="M53" s="464"/>
      <c r="N53" s="464"/>
      <c r="O53" s="464"/>
      <c r="P53" s="464"/>
      <c r="Q53" s="171"/>
    </row>
    <row r="54" spans="1:17" s="618" customFormat="1" ht="15.75" customHeight="1">
      <c r="A54" s="436">
        <v>36</v>
      </c>
      <c r="B54" s="437" t="s">
        <v>120</v>
      </c>
      <c r="C54" s="440">
        <v>4865134</v>
      </c>
      <c r="D54" s="43" t="s">
        <v>12</v>
      </c>
      <c r="E54" s="44" t="s">
        <v>347</v>
      </c>
      <c r="F54" s="446">
        <v>100</v>
      </c>
      <c r="G54" s="410">
        <v>94571</v>
      </c>
      <c r="H54" s="411">
        <v>94788</v>
      </c>
      <c r="I54" s="331">
        <f>G54-H54</f>
        <v>-217</v>
      </c>
      <c r="J54" s="331">
        <f t="shared" si="2"/>
        <v>-21700</v>
      </c>
      <c r="K54" s="331">
        <f t="shared" si="3"/>
        <v>-0.0217</v>
      </c>
      <c r="L54" s="410">
        <v>1166</v>
      </c>
      <c r="M54" s="411">
        <v>1061</v>
      </c>
      <c r="N54" s="331">
        <f>L54-M54</f>
        <v>105</v>
      </c>
      <c r="O54" s="331">
        <f t="shared" si="4"/>
        <v>10500</v>
      </c>
      <c r="P54" s="331">
        <f t="shared" si="5"/>
        <v>0.0105</v>
      </c>
      <c r="Q54" s="622"/>
    </row>
    <row r="55" spans="1:17" s="618" customFormat="1" ht="15.75" customHeight="1" thickBot="1">
      <c r="A55" s="689">
        <v>37</v>
      </c>
      <c r="B55" s="690" t="s">
        <v>121</v>
      </c>
      <c r="C55" s="441">
        <v>4865135</v>
      </c>
      <c r="D55" s="691" t="s">
        <v>12</v>
      </c>
      <c r="E55" s="692" t="s">
        <v>347</v>
      </c>
      <c r="F55" s="693">
        <v>100</v>
      </c>
      <c r="G55" s="621">
        <v>149698</v>
      </c>
      <c r="H55" s="621">
        <v>150112</v>
      </c>
      <c r="I55" s="694">
        <f>G55-H55</f>
        <v>-414</v>
      </c>
      <c r="J55" s="694">
        <f t="shared" si="2"/>
        <v>-41400</v>
      </c>
      <c r="K55" s="695">
        <f t="shared" si="3"/>
        <v>-0.0414</v>
      </c>
      <c r="L55" s="621">
        <v>17591</v>
      </c>
      <c r="M55" s="621">
        <v>17518</v>
      </c>
      <c r="N55" s="694">
        <f>L55-M55</f>
        <v>73</v>
      </c>
      <c r="O55" s="694">
        <f t="shared" si="4"/>
        <v>7300</v>
      </c>
      <c r="P55" s="695">
        <f t="shared" si="5"/>
        <v>0.0073</v>
      </c>
      <c r="Q55" s="622"/>
    </row>
    <row r="56" spans="2:16" ht="14.25" customHeight="1" thickTop="1">
      <c r="B56" s="17" t="s">
        <v>140</v>
      </c>
      <c r="F56" s="226"/>
      <c r="I56" s="18"/>
      <c r="J56" s="18"/>
      <c r="K56" s="470">
        <f>SUM(K8:K55)-K34</f>
        <v>-3.5307328000000013</v>
      </c>
      <c r="N56" s="18"/>
      <c r="O56" s="18"/>
      <c r="P56" s="470">
        <f>SUM(P8:P55)-P34</f>
        <v>-7.7837748000000015</v>
      </c>
    </row>
    <row r="57" spans="2:16" ht="1.5" customHeight="1">
      <c r="B57" s="17"/>
      <c r="F57" s="226"/>
      <c r="I57" s="18"/>
      <c r="J57" s="18"/>
      <c r="K57" s="31"/>
      <c r="N57" s="18"/>
      <c r="O57" s="18"/>
      <c r="P57" s="31"/>
    </row>
    <row r="58" spans="2:16" ht="13.5" customHeight="1">
      <c r="B58" s="17" t="s">
        <v>141</v>
      </c>
      <c r="F58" s="226"/>
      <c r="I58" s="18"/>
      <c r="J58" s="18"/>
      <c r="K58" s="470">
        <f>SUM(K56:K57)</f>
        <v>-3.5307328000000013</v>
      </c>
      <c r="N58" s="18"/>
      <c r="O58" s="18"/>
      <c r="P58" s="470">
        <f>SUM(P56:P57)</f>
        <v>-7.7837748000000015</v>
      </c>
    </row>
    <row r="59" ht="15">
      <c r="F59" s="226"/>
    </row>
    <row r="60" spans="6:17" ht="15">
      <c r="F60" s="226"/>
      <c r="Q60" s="293" t="str">
        <f>NDPL!$Q$1</f>
        <v>MARCH-2016</v>
      </c>
    </row>
    <row r="61" ht="15">
      <c r="F61" s="226"/>
    </row>
    <row r="62" spans="6:17" ht="15">
      <c r="F62" s="226"/>
      <c r="Q62" s="293"/>
    </row>
    <row r="63" spans="1:16" ht="18.75" thickBot="1">
      <c r="A63" s="102" t="s">
        <v>247</v>
      </c>
      <c r="F63" s="226"/>
      <c r="G63" s="7"/>
      <c r="H63" s="7"/>
      <c r="I63" s="51" t="s">
        <v>7</v>
      </c>
      <c r="J63" s="19"/>
      <c r="K63" s="19"/>
      <c r="L63" s="19"/>
      <c r="M63" s="19"/>
      <c r="N63" s="51" t="s">
        <v>399</v>
      </c>
      <c r="O63" s="19"/>
      <c r="P63" s="19"/>
    </row>
    <row r="64" spans="1:17" ht="39.75" thickBot="1" thickTop="1">
      <c r="A64" s="38" t="s">
        <v>8</v>
      </c>
      <c r="B64" s="35" t="s">
        <v>9</v>
      </c>
      <c r="C64" s="36" t="s">
        <v>1</v>
      </c>
      <c r="D64" s="36" t="s">
        <v>2</v>
      </c>
      <c r="E64" s="36" t="s">
        <v>3</v>
      </c>
      <c r="F64" s="36" t="s">
        <v>10</v>
      </c>
      <c r="G64" s="38" t="str">
        <f>NDPL!G5</f>
        <v>FINAL READING 01/04/2016</v>
      </c>
      <c r="H64" s="36" t="str">
        <f>NDPL!H5</f>
        <v>INTIAL READING 01/03/2016</v>
      </c>
      <c r="I64" s="36" t="s">
        <v>4</v>
      </c>
      <c r="J64" s="36" t="s">
        <v>5</v>
      </c>
      <c r="K64" s="36" t="s">
        <v>6</v>
      </c>
      <c r="L64" s="38" t="str">
        <f>NDPL!G5</f>
        <v>FINAL READING 01/04/2016</v>
      </c>
      <c r="M64" s="36" t="str">
        <f>NDPL!H5</f>
        <v>INTIAL READING 01/03/2016</v>
      </c>
      <c r="N64" s="36" t="s">
        <v>4</v>
      </c>
      <c r="O64" s="36" t="s">
        <v>5</v>
      </c>
      <c r="P64" s="36" t="s">
        <v>6</v>
      </c>
      <c r="Q64" s="37" t="s">
        <v>310</v>
      </c>
    </row>
    <row r="65" spans="1:16" ht="17.25" thickBot="1" thickTop="1">
      <c r="A65" s="20"/>
      <c r="B65" s="103"/>
      <c r="C65" s="20"/>
      <c r="D65" s="20"/>
      <c r="E65" s="20"/>
      <c r="F65" s="394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7" ht="15.75" customHeight="1" thickTop="1">
      <c r="A66" s="434"/>
      <c r="B66" s="435" t="s">
        <v>126</v>
      </c>
      <c r="C66" s="39"/>
      <c r="D66" s="39"/>
      <c r="E66" s="39"/>
      <c r="F66" s="395"/>
      <c r="G66" s="32"/>
      <c r="H66" s="25"/>
      <c r="I66" s="25"/>
      <c r="J66" s="25"/>
      <c r="K66" s="25"/>
      <c r="L66" s="32"/>
      <c r="M66" s="25"/>
      <c r="N66" s="25"/>
      <c r="O66" s="25"/>
      <c r="P66" s="25"/>
      <c r="Q66" s="170"/>
    </row>
    <row r="67" spans="1:17" s="618" customFormat="1" ht="15.75" customHeight="1">
      <c r="A67" s="436">
        <v>1</v>
      </c>
      <c r="B67" s="437" t="s">
        <v>15</v>
      </c>
      <c r="C67" s="440">
        <v>4864968</v>
      </c>
      <c r="D67" s="43" t="s">
        <v>12</v>
      </c>
      <c r="E67" s="44" t="s">
        <v>347</v>
      </c>
      <c r="F67" s="446">
        <v>-1000</v>
      </c>
      <c r="G67" s="410">
        <v>981319</v>
      </c>
      <c r="H67" s="411">
        <v>981402</v>
      </c>
      <c r="I67" s="411">
        <f>G67-H67</f>
        <v>-83</v>
      </c>
      <c r="J67" s="411">
        <f>$F67*I67</f>
        <v>83000</v>
      </c>
      <c r="K67" s="411">
        <f>J67/1000000</f>
        <v>0.083</v>
      </c>
      <c r="L67" s="410">
        <v>895032</v>
      </c>
      <c r="M67" s="411">
        <v>895601</v>
      </c>
      <c r="N67" s="411">
        <f>L67-M67</f>
        <v>-569</v>
      </c>
      <c r="O67" s="411">
        <f>$F67*N67</f>
        <v>569000</v>
      </c>
      <c r="P67" s="411">
        <f>O67/1000000</f>
        <v>0.569</v>
      </c>
      <c r="Q67" s="622"/>
    </row>
    <row r="68" spans="1:17" s="618" customFormat="1" ht="15.75" customHeight="1">
      <c r="A68" s="436">
        <v>2</v>
      </c>
      <c r="B68" s="437" t="s">
        <v>16</v>
      </c>
      <c r="C68" s="440">
        <v>4865007</v>
      </c>
      <c r="D68" s="43" t="s">
        <v>12</v>
      </c>
      <c r="E68" s="44" t="s">
        <v>347</v>
      </c>
      <c r="F68" s="446">
        <v>-1000</v>
      </c>
      <c r="G68" s="410">
        <v>996094</v>
      </c>
      <c r="H68" s="411">
        <v>996117</v>
      </c>
      <c r="I68" s="411">
        <f>G68-H68</f>
        <v>-23</v>
      </c>
      <c r="J68" s="411">
        <f>$F68*I68</f>
        <v>23000</v>
      </c>
      <c r="K68" s="411">
        <f>J68/1000000</f>
        <v>0.023</v>
      </c>
      <c r="L68" s="410">
        <v>914560</v>
      </c>
      <c r="M68" s="411">
        <v>915011</v>
      </c>
      <c r="N68" s="411">
        <f>L68-M68</f>
        <v>-451</v>
      </c>
      <c r="O68" s="411">
        <f>$F68*N68</f>
        <v>451000</v>
      </c>
      <c r="P68" s="411">
        <f>O68/1000000</f>
        <v>0.451</v>
      </c>
      <c r="Q68" s="622" t="s">
        <v>453</v>
      </c>
    </row>
    <row r="69" spans="1:17" s="780" customFormat="1" ht="15.75" customHeight="1">
      <c r="A69" s="771"/>
      <c r="B69" s="772"/>
      <c r="C69" s="773">
        <v>5295149</v>
      </c>
      <c r="D69" s="774" t="s">
        <v>12</v>
      </c>
      <c r="E69" s="775" t="s">
        <v>347</v>
      </c>
      <c r="F69" s="776"/>
      <c r="G69" s="777">
        <v>0</v>
      </c>
      <c r="H69" s="778">
        <v>0</v>
      </c>
      <c r="I69" s="778">
        <f>G69-H69</f>
        <v>0</v>
      </c>
      <c r="J69" s="778">
        <f>$F69*I69</f>
        <v>0</v>
      </c>
      <c r="K69" s="778">
        <f>J69/1000000</f>
        <v>0</v>
      </c>
      <c r="L69" s="777">
        <v>0</v>
      </c>
      <c r="M69" s="778">
        <v>0</v>
      </c>
      <c r="N69" s="778">
        <f>L69-M69</f>
        <v>0</v>
      </c>
      <c r="O69" s="778">
        <f>$F69*N69</f>
        <v>0</v>
      </c>
      <c r="P69" s="778">
        <f>O69/1000000</f>
        <v>0</v>
      </c>
      <c r="Q69" s="779"/>
    </row>
    <row r="70" spans="1:17" s="618" customFormat="1" ht="15">
      <c r="A70" s="436">
        <v>3</v>
      </c>
      <c r="B70" s="437" t="s">
        <v>17</v>
      </c>
      <c r="C70" s="440">
        <v>5128436</v>
      </c>
      <c r="D70" s="43" t="s">
        <v>12</v>
      </c>
      <c r="E70" s="44" t="s">
        <v>347</v>
      </c>
      <c r="F70" s="446">
        <v>-1000</v>
      </c>
      <c r="G70" s="410">
        <v>980160</v>
      </c>
      <c r="H70" s="411">
        <v>980346</v>
      </c>
      <c r="I70" s="411">
        <f>G70-H70</f>
        <v>-186</v>
      </c>
      <c r="J70" s="411">
        <f>$F70*I70</f>
        <v>186000</v>
      </c>
      <c r="K70" s="411">
        <f>J70/1000000</f>
        <v>0.186</v>
      </c>
      <c r="L70" s="410">
        <v>960457</v>
      </c>
      <c r="M70" s="411">
        <v>961058</v>
      </c>
      <c r="N70" s="411">
        <f>L70-M70</f>
        <v>-601</v>
      </c>
      <c r="O70" s="411">
        <f>$F70*N70</f>
        <v>601000</v>
      </c>
      <c r="P70" s="411">
        <f>O70/1000000</f>
        <v>0.601</v>
      </c>
      <c r="Q70" s="619"/>
    </row>
    <row r="71" spans="1:17" s="618" customFormat="1" ht="15">
      <c r="A71" s="436">
        <v>4</v>
      </c>
      <c r="B71" s="437" t="s">
        <v>166</v>
      </c>
      <c r="C71" s="440">
        <v>5100231</v>
      </c>
      <c r="D71" s="43" t="s">
        <v>12</v>
      </c>
      <c r="E71" s="44" t="s">
        <v>347</v>
      </c>
      <c r="F71" s="446">
        <v>-2000</v>
      </c>
      <c r="G71" s="410">
        <v>996391</v>
      </c>
      <c r="H71" s="411">
        <v>996265</v>
      </c>
      <c r="I71" s="411">
        <f>G71-H71</f>
        <v>126</v>
      </c>
      <c r="J71" s="411">
        <f>$F71*I71</f>
        <v>-252000</v>
      </c>
      <c r="K71" s="411">
        <f>J71/1000000</f>
        <v>-0.252</v>
      </c>
      <c r="L71" s="410">
        <v>984041</v>
      </c>
      <c r="M71" s="411">
        <v>984122</v>
      </c>
      <c r="N71" s="411">
        <f>L71-M71</f>
        <v>-81</v>
      </c>
      <c r="O71" s="411">
        <f>$F71*N71</f>
        <v>162000</v>
      </c>
      <c r="P71" s="411">
        <f>O71/1000000</f>
        <v>0.162</v>
      </c>
      <c r="Q71" s="678"/>
    </row>
    <row r="72" spans="1:17" ht="15.75" customHeight="1">
      <c r="A72" s="436"/>
      <c r="B72" s="438" t="s">
        <v>127</v>
      </c>
      <c r="C72" s="440"/>
      <c r="D72" s="47"/>
      <c r="E72" s="47"/>
      <c r="F72" s="446"/>
      <c r="G72" s="407"/>
      <c r="H72" s="408"/>
      <c r="I72" s="466"/>
      <c r="J72" s="466"/>
      <c r="K72" s="466"/>
      <c r="L72" s="407"/>
      <c r="M72" s="466"/>
      <c r="N72" s="466"/>
      <c r="O72" s="466"/>
      <c r="P72" s="466"/>
      <c r="Q72" s="171"/>
    </row>
    <row r="73" spans="1:17" s="618" customFormat="1" ht="15.75" customHeight="1">
      <c r="A73" s="436">
        <v>5</v>
      </c>
      <c r="B73" s="437" t="s">
        <v>128</v>
      </c>
      <c r="C73" s="440">
        <v>4864978</v>
      </c>
      <c r="D73" s="43" t="s">
        <v>12</v>
      </c>
      <c r="E73" s="44" t="s">
        <v>347</v>
      </c>
      <c r="F73" s="446">
        <v>-1000</v>
      </c>
      <c r="G73" s="410">
        <v>996918</v>
      </c>
      <c r="H73" s="411">
        <v>996112</v>
      </c>
      <c r="I73" s="645">
        <f aca="true" t="shared" si="8" ref="I73:I79">G73-H73</f>
        <v>806</v>
      </c>
      <c r="J73" s="645">
        <f aca="true" t="shared" si="9" ref="J73:J79">$F73*I73</f>
        <v>-806000</v>
      </c>
      <c r="K73" s="645">
        <f aca="true" t="shared" si="10" ref="K73:K79">J73/1000000</f>
        <v>-0.806</v>
      </c>
      <c r="L73" s="410">
        <v>999870</v>
      </c>
      <c r="M73" s="411">
        <v>999869</v>
      </c>
      <c r="N73" s="645">
        <f aca="true" t="shared" si="11" ref="N73:N79">L73-M73</f>
        <v>1</v>
      </c>
      <c r="O73" s="645">
        <f aca="true" t="shared" si="12" ref="O73:O79">$F73*N73</f>
        <v>-1000</v>
      </c>
      <c r="P73" s="645">
        <f aca="true" t="shared" si="13" ref="P73:P79">O73/1000000</f>
        <v>-0.001</v>
      </c>
      <c r="Q73" s="622"/>
    </row>
    <row r="74" spans="1:17" s="618" customFormat="1" ht="15.75" customHeight="1">
      <c r="A74" s="436">
        <v>6</v>
      </c>
      <c r="B74" s="437" t="s">
        <v>129</v>
      </c>
      <c r="C74" s="440">
        <v>5128449</v>
      </c>
      <c r="D74" s="43" t="s">
        <v>12</v>
      </c>
      <c r="E74" s="44" t="s">
        <v>347</v>
      </c>
      <c r="F74" s="446">
        <v>-1000</v>
      </c>
      <c r="G74" s="410">
        <v>993674</v>
      </c>
      <c r="H74" s="411">
        <v>993720</v>
      </c>
      <c r="I74" s="645">
        <f>G74-H74</f>
        <v>-46</v>
      </c>
      <c r="J74" s="645">
        <f>$F74*I74</f>
        <v>46000</v>
      </c>
      <c r="K74" s="645">
        <f>J74/1000000</f>
        <v>0.046</v>
      </c>
      <c r="L74" s="410">
        <v>999589</v>
      </c>
      <c r="M74" s="411">
        <v>999606</v>
      </c>
      <c r="N74" s="645">
        <f>L74-M74</f>
        <v>-17</v>
      </c>
      <c r="O74" s="645">
        <f>$F74*N74</f>
        <v>17000</v>
      </c>
      <c r="P74" s="645">
        <f>O74/1000000</f>
        <v>0.017</v>
      </c>
      <c r="Q74" s="622"/>
    </row>
    <row r="75" spans="1:17" s="618" customFormat="1" ht="15.75" customHeight="1">
      <c r="A75" s="436">
        <v>7</v>
      </c>
      <c r="B75" s="437" t="s">
        <v>130</v>
      </c>
      <c r="C75" s="440">
        <v>4864914</v>
      </c>
      <c r="D75" s="43" t="s">
        <v>12</v>
      </c>
      <c r="E75" s="44" t="s">
        <v>347</v>
      </c>
      <c r="F75" s="446">
        <v>-1000</v>
      </c>
      <c r="G75" s="410">
        <v>8257</v>
      </c>
      <c r="H75" s="411">
        <v>8383</v>
      </c>
      <c r="I75" s="645">
        <f t="shared" si="8"/>
        <v>-126</v>
      </c>
      <c r="J75" s="645">
        <f t="shared" si="9"/>
        <v>126000</v>
      </c>
      <c r="K75" s="645">
        <f t="shared" si="10"/>
        <v>0.126</v>
      </c>
      <c r="L75" s="410">
        <v>984095</v>
      </c>
      <c r="M75" s="411">
        <v>984095</v>
      </c>
      <c r="N75" s="645">
        <f t="shared" si="11"/>
        <v>0</v>
      </c>
      <c r="O75" s="645">
        <f t="shared" si="12"/>
        <v>0</v>
      </c>
      <c r="P75" s="645">
        <f t="shared" si="13"/>
        <v>0</v>
      </c>
      <c r="Q75" s="622"/>
    </row>
    <row r="76" spans="1:17" s="618" customFormat="1" ht="15.75" customHeight="1">
      <c r="A76" s="436">
        <v>8</v>
      </c>
      <c r="B76" s="437" t="s">
        <v>131</v>
      </c>
      <c r="C76" s="440">
        <v>4865167</v>
      </c>
      <c r="D76" s="43" t="s">
        <v>12</v>
      </c>
      <c r="E76" s="44" t="s">
        <v>347</v>
      </c>
      <c r="F76" s="446">
        <v>-1000</v>
      </c>
      <c r="G76" s="410">
        <v>1655</v>
      </c>
      <c r="H76" s="331">
        <v>1655</v>
      </c>
      <c r="I76" s="645">
        <f t="shared" si="8"/>
        <v>0</v>
      </c>
      <c r="J76" s="645">
        <f t="shared" si="9"/>
        <v>0</v>
      </c>
      <c r="K76" s="645">
        <f t="shared" si="10"/>
        <v>0</v>
      </c>
      <c r="L76" s="410">
        <v>980809</v>
      </c>
      <c r="M76" s="411">
        <v>980809</v>
      </c>
      <c r="N76" s="645">
        <f t="shared" si="11"/>
        <v>0</v>
      </c>
      <c r="O76" s="645">
        <f t="shared" si="12"/>
        <v>0</v>
      </c>
      <c r="P76" s="645">
        <f t="shared" si="13"/>
        <v>0</v>
      </c>
      <c r="Q76" s="622"/>
    </row>
    <row r="77" spans="1:17" s="704" customFormat="1" ht="15">
      <c r="A77" s="766">
        <v>9</v>
      </c>
      <c r="B77" s="767" t="s">
        <v>132</v>
      </c>
      <c r="C77" s="768">
        <v>4864916</v>
      </c>
      <c r="D77" s="70" t="s">
        <v>12</v>
      </c>
      <c r="E77" s="71" t="s">
        <v>347</v>
      </c>
      <c r="F77" s="769">
        <v>-1000</v>
      </c>
      <c r="G77" s="410">
        <v>998138</v>
      </c>
      <c r="H77" s="411">
        <v>998138</v>
      </c>
      <c r="I77" s="645">
        <f>G77-H77</f>
        <v>0</v>
      </c>
      <c r="J77" s="645">
        <f>$F77*I77</f>
        <v>0</v>
      </c>
      <c r="K77" s="645">
        <f>J77/1000000</f>
        <v>0</v>
      </c>
      <c r="L77" s="410">
        <v>999569</v>
      </c>
      <c r="M77" s="411">
        <v>999569</v>
      </c>
      <c r="N77" s="645">
        <f>L77-M77</f>
        <v>0</v>
      </c>
      <c r="O77" s="645">
        <f>$F77*N77</f>
        <v>0</v>
      </c>
      <c r="P77" s="645">
        <f>O77/1000000</f>
        <v>0</v>
      </c>
      <c r="Q77" s="770"/>
    </row>
    <row r="78" spans="1:17" s="704" customFormat="1" ht="15">
      <c r="A78" s="766"/>
      <c r="B78" s="767"/>
      <c r="C78" s="768">
        <v>5295134</v>
      </c>
      <c r="D78" s="70" t="s">
        <v>12</v>
      </c>
      <c r="E78" s="71" t="s">
        <v>347</v>
      </c>
      <c r="F78" s="769">
        <v>-1000</v>
      </c>
      <c r="G78" s="410">
        <v>998364</v>
      </c>
      <c r="H78" s="411">
        <v>1000000</v>
      </c>
      <c r="I78" s="645">
        <f>G78-H78</f>
        <v>-1636</v>
      </c>
      <c r="J78" s="645">
        <f>$F78*I78</f>
        <v>1636000</v>
      </c>
      <c r="K78" s="645">
        <f>J78/1000000</f>
        <v>1.636</v>
      </c>
      <c r="L78" s="410">
        <v>0</v>
      </c>
      <c r="M78" s="411">
        <v>0</v>
      </c>
      <c r="N78" s="645">
        <f>L78-M78</f>
        <v>0</v>
      </c>
      <c r="O78" s="645">
        <f>$F78*N78</f>
        <v>0</v>
      </c>
      <c r="P78" s="645">
        <f>O78/1000000</f>
        <v>0</v>
      </c>
      <c r="Q78" s="770" t="s">
        <v>448</v>
      </c>
    </row>
    <row r="79" spans="1:17" s="618" customFormat="1" ht="15.75" customHeight="1">
      <c r="A79" s="436">
        <v>10</v>
      </c>
      <c r="B79" s="437" t="s">
        <v>133</v>
      </c>
      <c r="C79" s="440">
        <v>4864942</v>
      </c>
      <c r="D79" s="43" t="s">
        <v>12</v>
      </c>
      <c r="E79" s="44" t="s">
        <v>347</v>
      </c>
      <c r="F79" s="446">
        <v>-1000</v>
      </c>
      <c r="G79" s="410">
        <v>985891</v>
      </c>
      <c r="H79" s="411">
        <v>987273</v>
      </c>
      <c r="I79" s="645">
        <f t="shared" si="8"/>
        <v>-1382</v>
      </c>
      <c r="J79" s="645">
        <f t="shared" si="9"/>
        <v>1382000</v>
      </c>
      <c r="K79" s="645">
        <f t="shared" si="10"/>
        <v>1.382</v>
      </c>
      <c r="L79" s="410">
        <v>938363</v>
      </c>
      <c r="M79" s="411">
        <v>938363</v>
      </c>
      <c r="N79" s="645">
        <f t="shared" si="11"/>
        <v>0</v>
      </c>
      <c r="O79" s="645">
        <f t="shared" si="12"/>
        <v>0</v>
      </c>
      <c r="P79" s="645">
        <f t="shared" si="13"/>
        <v>0</v>
      </c>
      <c r="Q79" s="678" t="s">
        <v>453</v>
      </c>
    </row>
    <row r="80" spans="1:17" ht="15.75" customHeight="1">
      <c r="A80" s="436"/>
      <c r="B80" s="439" t="s">
        <v>134</v>
      </c>
      <c r="C80" s="440"/>
      <c r="D80" s="43"/>
      <c r="E80" s="43"/>
      <c r="F80" s="446"/>
      <c r="G80" s="407"/>
      <c r="H80" s="408"/>
      <c r="I80" s="466"/>
      <c r="J80" s="466"/>
      <c r="K80" s="466"/>
      <c r="L80" s="407"/>
      <c r="M80" s="466"/>
      <c r="N80" s="466"/>
      <c r="O80" s="466"/>
      <c r="P80" s="466"/>
      <c r="Q80" s="171"/>
    </row>
    <row r="81" spans="1:17" s="618" customFormat="1" ht="15.75" customHeight="1">
      <c r="A81" s="436">
        <v>11</v>
      </c>
      <c r="B81" s="437" t="s">
        <v>135</v>
      </c>
      <c r="C81" s="440">
        <v>5100229</v>
      </c>
      <c r="D81" s="43" t="s">
        <v>12</v>
      </c>
      <c r="E81" s="44" t="s">
        <v>347</v>
      </c>
      <c r="F81" s="446">
        <v>-1000</v>
      </c>
      <c r="G81" s="410">
        <v>980141</v>
      </c>
      <c r="H81" s="411">
        <v>980141</v>
      </c>
      <c r="I81" s="645">
        <f>G81-H81</f>
        <v>0</v>
      </c>
      <c r="J81" s="645">
        <f>$F81*I81</f>
        <v>0</v>
      </c>
      <c r="K81" s="645">
        <f>J81/1000000</f>
        <v>0</v>
      </c>
      <c r="L81" s="410">
        <v>973502</v>
      </c>
      <c r="M81" s="411">
        <v>973502</v>
      </c>
      <c r="N81" s="645">
        <f>L81-M81</f>
        <v>0</v>
      </c>
      <c r="O81" s="645">
        <f>$F81*N81</f>
        <v>0</v>
      </c>
      <c r="P81" s="645">
        <f>O81/1000000</f>
        <v>0</v>
      </c>
      <c r="Q81" s="622"/>
    </row>
    <row r="82" spans="1:17" s="618" customFormat="1" ht="15.75" customHeight="1">
      <c r="A82" s="436">
        <v>12</v>
      </c>
      <c r="B82" s="437" t="s">
        <v>136</v>
      </c>
      <c r="C82" s="440">
        <v>4864917</v>
      </c>
      <c r="D82" s="43" t="s">
        <v>12</v>
      </c>
      <c r="E82" s="44" t="s">
        <v>347</v>
      </c>
      <c r="F82" s="446">
        <v>-1000</v>
      </c>
      <c r="G82" s="410">
        <v>959008</v>
      </c>
      <c r="H82" s="411">
        <v>959320</v>
      </c>
      <c r="I82" s="645">
        <f>G82-H82</f>
        <v>-312</v>
      </c>
      <c r="J82" s="645">
        <f>$F82*I82</f>
        <v>312000</v>
      </c>
      <c r="K82" s="645">
        <f>J82/1000000</f>
        <v>0.312</v>
      </c>
      <c r="L82" s="410">
        <v>845820</v>
      </c>
      <c r="M82" s="411">
        <v>847502</v>
      </c>
      <c r="N82" s="645">
        <f>L82-M82</f>
        <v>-1682</v>
      </c>
      <c r="O82" s="645">
        <f>$F82*N82</f>
        <v>1682000</v>
      </c>
      <c r="P82" s="645">
        <f>O82/1000000</f>
        <v>1.682</v>
      </c>
      <c r="Q82" s="622"/>
    </row>
    <row r="83" spans="1:17" ht="15.75" customHeight="1">
      <c r="A83" s="436"/>
      <c r="B83" s="438" t="s">
        <v>137</v>
      </c>
      <c r="C83" s="440"/>
      <c r="D83" s="47"/>
      <c r="E83" s="47"/>
      <c r="F83" s="446"/>
      <c r="G83" s="407"/>
      <c r="H83" s="408"/>
      <c r="I83" s="466"/>
      <c r="J83" s="466"/>
      <c r="K83" s="466"/>
      <c r="L83" s="407"/>
      <c r="M83" s="466"/>
      <c r="N83" s="466"/>
      <c r="O83" s="466"/>
      <c r="P83" s="466"/>
      <c r="Q83" s="171"/>
    </row>
    <row r="84" spans="1:17" s="618" customFormat="1" ht="19.5" customHeight="1">
      <c r="A84" s="436">
        <v>13</v>
      </c>
      <c r="B84" s="437" t="s">
        <v>138</v>
      </c>
      <c r="C84" s="440">
        <v>4865053</v>
      </c>
      <c r="D84" s="43" t="s">
        <v>12</v>
      </c>
      <c r="E84" s="44" t="s">
        <v>347</v>
      </c>
      <c r="F84" s="446">
        <v>-1000</v>
      </c>
      <c r="G84" s="410">
        <v>14821</v>
      </c>
      <c r="H84" s="411">
        <v>14343</v>
      </c>
      <c r="I84" s="645">
        <f>G84-H84</f>
        <v>478</v>
      </c>
      <c r="J84" s="645">
        <f>$F84*I84</f>
        <v>-478000</v>
      </c>
      <c r="K84" s="645">
        <f>J84/1000000</f>
        <v>-0.478</v>
      </c>
      <c r="L84" s="410">
        <v>34566</v>
      </c>
      <c r="M84" s="411">
        <v>34566</v>
      </c>
      <c r="N84" s="645">
        <f>L84-M84</f>
        <v>0</v>
      </c>
      <c r="O84" s="645">
        <f>$F84*N84</f>
        <v>0</v>
      </c>
      <c r="P84" s="645">
        <f>O84/1000000</f>
        <v>0</v>
      </c>
      <c r="Q84" s="639"/>
    </row>
    <row r="85" spans="1:17" s="618" customFormat="1" ht="19.5" customHeight="1">
      <c r="A85" s="436">
        <v>14</v>
      </c>
      <c r="B85" s="437" t="s">
        <v>139</v>
      </c>
      <c r="C85" s="440">
        <v>4864986</v>
      </c>
      <c r="D85" s="43" t="s">
        <v>12</v>
      </c>
      <c r="E85" s="44" t="s">
        <v>347</v>
      </c>
      <c r="F85" s="446">
        <v>-1000</v>
      </c>
      <c r="G85" s="410">
        <v>21957</v>
      </c>
      <c r="H85" s="411">
        <v>21552</v>
      </c>
      <c r="I85" s="411">
        <f>G85-H85</f>
        <v>405</v>
      </c>
      <c r="J85" s="411">
        <f>$F85*I85</f>
        <v>-405000</v>
      </c>
      <c r="K85" s="411">
        <f>J85/1000000</f>
        <v>-0.405</v>
      </c>
      <c r="L85" s="410">
        <v>44358</v>
      </c>
      <c r="M85" s="411">
        <v>44358</v>
      </c>
      <c r="N85" s="411">
        <f>L85-M85</f>
        <v>0</v>
      </c>
      <c r="O85" s="411">
        <f>$F85*N85</f>
        <v>0</v>
      </c>
      <c r="P85" s="411">
        <f>O85/1000000</f>
        <v>0</v>
      </c>
      <c r="Q85" s="639"/>
    </row>
    <row r="86" spans="1:17" s="618" customFormat="1" ht="19.5" customHeight="1">
      <c r="A86" s="436">
        <v>15</v>
      </c>
      <c r="B86" s="437" t="s">
        <v>413</v>
      </c>
      <c r="C86" s="440">
        <v>5295165</v>
      </c>
      <c r="D86" s="43" t="s">
        <v>12</v>
      </c>
      <c r="E86" s="44" t="s">
        <v>347</v>
      </c>
      <c r="F86" s="446">
        <v>-1000</v>
      </c>
      <c r="G86" s="410">
        <v>18679</v>
      </c>
      <c r="H86" s="411">
        <v>18916</v>
      </c>
      <c r="I86" s="411">
        <f>G86-H86</f>
        <v>-237</v>
      </c>
      <c r="J86" s="411">
        <f>$F86*I86</f>
        <v>237000</v>
      </c>
      <c r="K86" s="411">
        <f>J86/1000000</f>
        <v>0.237</v>
      </c>
      <c r="L86" s="410">
        <v>994313</v>
      </c>
      <c r="M86" s="411">
        <v>994313</v>
      </c>
      <c r="N86" s="411">
        <f>L86-M86</f>
        <v>0</v>
      </c>
      <c r="O86" s="411">
        <f>$F86*N86</f>
        <v>0</v>
      </c>
      <c r="P86" s="411">
        <f>O86/1000000</f>
        <v>0</v>
      </c>
      <c r="Q86" s="639" t="s">
        <v>435</v>
      </c>
    </row>
    <row r="87" spans="1:17" ht="14.25" customHeight="1">
      <c r="A87" s="436"/>
      <c r="B87" s="439" t="s">
        <v>144</v>
      </c>
      <c r="C87" s="440"/>
      <c r="D87" s="43"/>
      <c r="E87" s="43"/>
      <c r="F87" s="446"/>
      <c r="G87" s="467"/>
      <c r="H87" s="408"/>
      <c r="I87" s="408"/>
      <c r="J87" s="408"/>
      <c r="K87" s="408"/>
      <c r="L87" s="467"/>
      <c r="M87" s="408"/>
      <c r="N87" s="408"/>
      <c r="O87" s="408"/>
      <c r="P87" s="408"/>
      <c r="Q87" s="171"/>
    </row>
    <row r="88" spans="1:17" s="618" customFormat="1" ht="15.75" thickBot="1">
      <c r="A88" s="696">
        <v>16</v>
      </c>
      <c r="B88" s="697" t="s">
        <v>145</v>
      </c>
      <c r="C88" s="441">
        <v>4865087</v>
      </c>
      <c r="D88" s="104" t="s">
        <v>12</v>
      </c>
      <c r="E88" s="692" t="s">
        <v>347</v>
      </c>
      <c r="F88" s="441">
        <v>100</v>
      </c>
      <c r="G88" s="620">
        <v>0</v>
      </c>
      <c r="H88" s="621">
        <v>0</v>
      </c>
      <c r="I88" s="621">
        <f>G88-H88</f>
        <v>0</v>
      </c>
      <c r="J88" s="621">
        <f>$F88*I88</f>
        <v>0</v>
      </c>
      <c r="K88" s="621">
        <f>J88/1000000</f>
        <v>0</v>
      </c>
      <c r="L88" s="620">
        <v>0</v>
      </c>
      <c r="M88" s="621">
        <v>0</v>
      </c>
      <c r="N88" s="621">
        <f>L88-M88</f>
        <v>0</v>
      </c>
      <c r="O88" s="621">
        <f>$F88*N88</f>
        <v>0</v>
      </c>
      <c r="P88" s="621">
        <f>O88/1000000</f>
        <v>0</v>
      </c>
      <c r="Q88" s="698"/>
    </row>
    <row r="89" spans="2:16" ht="18.75" thickTop="1">
      <c r="B89" s="357" t="s">
        <v>249</v>
      </c>
      <c r="F89" s="226"/>
      <c r="I89" s="18"/>
      <c r="J89" s="18"/>
      <c r="K89" s="433">
        <f>SUM(K67:K87)</f>
        <v>2.089999999999999</v>
      </c>
      <c r="L89" s="19"/>
      <c r="N89" s="18"/>
      <c r="O89" s="18"/>
      <c r="P89" s="433">
        <f>SUM(P67:P87)</f>
        <v>3.481</v>
      </c>
    </row>
    <row r="90" spans="2:16" ht="18">
      <c r="B90" s="357"/>
      <c r="F90" s="226"/>
      <c r="I90" s="18"/>
      <c r="J90" s="18"/>
      <c r="K90" s="21"/>
      <c r="L90" s="19"/>
      <c r="N90" s="18"/>
      <c r="O90" s="18"/>
      <c r="P90" s="359"/>
    </row>
    <row r="91" spans="2:16" ht="18">
      <c r="B91" s="357" t="s">
        <v>147</v>
      </c>
      <c r="F91" s="226"/>
      <c r="I91" s="18"/>
      <c r="J91" s="18"/>
      <c r="K91" s="433">
        <f>SUM(K89:K90)</f>
        <v>2.089999999999999</v>
      </c>
      <c r="L91" s="19"/>
      <c r="N91" s="18"/>
      <c r="O91" s="18"/>
      <c r="P91" s="433">
        <f>SUM(P89:P90)</f>
        <v>3.481</v>
      </c>
    </row>
    <row r="92" spans="6:16" ht="15">
      <c r="F92" s="226"/>
      <c r="I92" s="18"/>
      <c r="J92" s="18"/>
      <c r="K92" s="21"/>
      <c r="L92" s="19"/>
      <c r="N92" s="18"/>
      <c r="O92" s="18"/>
      <c r="P92" s="21"/>
    </row>
    <row r="93" spans="6:16" ht="15">
      <c r="F93" s="226"/>
      <c r="I93" s="18"/>
      <c r="J93" s="18"/>
      <c r="K93" s="21"/>
      <c r="L93" s="19"/>
      <c r="N93" s="18"/>
      <c r="O93" s="18"/>
      <c r="P93" s="21"/>
    </row>
    <row r="94" spans="6:18" ht="15">
      <c r="F94" s="226"/>
      <c r="I94" s="18"/>
      <c r="J94" s="18"/>
      <c r="K94" s="21"/>
      <c r="L94" s="19"/>
      <c r="N94" s="18"/>
      <c r="O94" s="18"/>
      <c r="P94" s="21"/>
      <c r="Q94" s="293" t="str">
        <f>NDPL!Q1</f>
        <v>MARCH-2016</v>
      </c>
      <c r="R94" s="293"/>
    </row>
    <row r="95" spans="1:16" ht="18.75" thickBot="1">
      <c r="A95" s="374" t="s">
        <v>248</v>
      </c>
      <c r="F95" s="226"/>
      <c r="G95" s="7"/>
      <c r="H95" s="7"/>
      <c r="I95" s="51" t="s">
        <v>7</v>
      </c>
      <c r="J95" s="19"/>
      <c r="K95" s="19"/>
      <c r="L95" s="19"/>
      <c r="M95" s="19"/>
      <c r="N95" s="51" t="s">
        <v>399</v>
      </c>
      <c r="O95" s="19"/>
      <c r="P95" s="19"/>
    </row>
    <row r="96" spans="1:17" ht="48" customHeight="1" thickBot="1" thickTop="1">
      <c r="A96" s="38" t="s">
        <v>8</v>
      </c>
      <c r="B96" s="35" t="s">
        <v>9</v>
      </c>
      <c r="C96" s="36" t="s">
        <v>1</v>
      </c>
      <c r="D96" s="36" t="s">
        <v>2</v>
      </c>
      <c r="E96" s="36" t="s">
        <v>3</v>
      </c>
      <c r="F96" s="36" t="s">
        <v>10</v>
      </c>
      <c r="G96" s="38" t="str">
        <f>NDPL!G5</f>
        <v>FINAL READING 01/04/2016</v>
      </c>
      <c r="H96" s="36" t="str">
        <f>NDPL!H5</f>
        <v>INTIAL READING 01/03/2016</v>
      </c>
      <c r="I96" s="36" t="s">
        <v>4</v>
      </c>
      <c r="J96" s="36" t="s">
        <v>5</v>
      </c>
      <c r="K96" s="36" t="s">
        <v>6</v>
      </c>
      <c r="L96" s="38" t="str">
        <f>NDPL!G5</f>
        <v>FINAL READING 01/04/2016</v>
      </c>
      <c r="M96" s="36" t="str">
        <f>NDPL!H5</f>
        <v>INTIAL READING 01/03/2016</v>
      </c>
      <c r="N96" s="36" t="s">
        <v>4</v>
      </c>
      <c r="O96" s="36" t="s">
        <v>5</v>
      </c>
      <c r="P96" s="36" t="s">
        <v>6</v>
      </c>
      <c r="Q96" s="37" t="s">
        <v>310</v>
      </c>
    </row>
    <row r="97" spans="1:16" ht="17.25" thickBot="1" thickTop="1">
      <c r="A97" s="6"/>
      <c r="B97" s="46"/>
      <c r="C97" s="4"/>
      <c r="D97" s="4"/>
      <c r="E97" s="4"/>
      <c r="F97" s="396"/>
      <c r="G97" s="4"/>
      <c r="H97" s="4"/>
      <c r="I97" s="4"/>
      <c r="J97" s="4"/>
      <c r="K97" s="4"/>
      <c r="L97" s="20"/>
      <c r="M97" s="4"/>
      <c r="N97" s="4"/>
      <c r="O97" s="4"/>
      <c r="P97" s="4"/>
    </row>
    <row r="98" spans="1:17" ht="15.75" customHeight="1" thickTop="1">
      <c r="A98" s="434"/>
      <c r="B98" s="443" t="s">
        <v>32</v>
      </c>
      <c r="C98" s="444"/>
      <c r="D98" s="96"/>
      <c r="E98" s="105"/>
      <c r="F98" s="397"/>
      <c r="G98" s="34"/>
      <c r="H98" s="25"/>
      <c r="I98" s="26"/>
      <c r="J98" s="26"/>
      <c r="K98" s="26"/>
      <c r="L98" s="24"/>
      <c r="M98" s="25"/>
      <c r="N98" s="26"/>
      <c r="O98" s="26"/>
      <c r="P98" s="26"/>
      <c r="Q98" s="170"/>
    </row>
    <row r="99" spans="1:17" s="618" customFormat="1" ht="15.75" customHeight="1">
      <c r="A99" s="436">
        <v>1</v>
      </c>
      <c r="B99" s="437" t="s">
        <v>33</v>
      </c>
      <c r="C99" s="440">
        <v>4864902</v>
      </c>
      <c r="D99" s="632" t="s">
        <v>12</v>
      </c>
      <c r="E99" s="633" t="s">
        <v>347</v>
      </c>
      <c r="F99" s="446">
        <v>-400</v>
      </c>
      <c r="G99" s="330">
        <v>5253</v>
      </c>
      <c r="H99" s="331">
        <v>5457</v>
      </c>
      <c r="I99" s="331">
        <f>G99-H99</f>
        <v>-204</v>
      </c>
      <c r="J99" s="331">
        <f aca="true" t="shared" si="14" ref="J99:J109">$F99*I99</f>
        <v>81600</v>
      </c>
      <c r="K99" s="331">
        <f aca="true" t="shared" si="15" ref="K99:K109">J99/1000000</f>
        <v>0.0816</v>
      </c>
      <c r="L99" s="330">
        <v>999007</v>
      </c>
      <c r="M99" s="331">
        <v>999007</v>
      </c>
      <c r="N99" s="331">
        <f>L99-M99</f>
        <v>0</v>
      </c>
      <c r="O99" s="331">
        <f aca="true" t="shared" si="16" ref="O99:O109">$F99*N99</f>
        <v>0</v>
      </c>
      <c r="P99" s="331">
        <f aca="true" t="shared" si="17" ref="P99:P109">O99/1000000</f>
        <v>0</v>
      </c>
      <c r="Q99" s="669"/>
    </row>
    <row r="100" spans="1:17" ht="15.75" customHeight="1">
      <c r="A100" s="436">
        <v>2</v>
      </c>
      <c r="B100" s="437" t="s">
        <v>34</v>
      </c>
      <c r="C100" s="440">
        <v>5128405</v>
      </c>
      <c r="D100" s="43" t="s">
        <v>12</v>
      </c>
      <c r="E100" s="44" t="s">
        <v>347</v>
      </c>
      <c r="F100" s="446">
        <v>-500</v>
      </c>
      <c r="G100" s="407">
        <v>5428</v>
      </c>
      <c r="H100" s="408">
        <v>5302</v>
      </c>
      <c r="I100" s="331">
        <f aca="true" t="shared" si="18" ref="I100:I105">G100-H100</f>
        <v>126</v>
      </c>
      <c r="J100" s="331">
        <f t="shared" si="14"/>
        <v>-63000</v>
      </c>
      <c r="K100" s="331">
        <f t="shared" si="15"/>
        <v>-0.063</v>
      </c>
      <c r="L100" s="407">
        <v>3391</v>
      </c>
      <c r="M100" s="408">
        <v>3391</v>
      </c>
      <c r="N100" s="408">
        <f aca="true" t="shared" si="19" ref="N100:N105">L100-M100</f>
        <v>0</v>
      </c>
      <c r="O100" s="408">
        <f t="shared" si="16"/>
        <v>0</v>
      </c>
      <c r="P100" s="408">
        <f t="shared" si="17"/>
        <v>0</v>
      </c>
      <c r="Q100" s="171"/>
    </row>
    <row r="101" spans="1:17" ht="15.75" customHeight="1">
      <c r="A101" s="436"/>
      <c r="B101" s="439" t="s">
        <v>378</v>
      </c>
      <c r="C101" s="440"/>
      <c r="D101" s="43"/>
      <c r="E101" s="44"/>
      <c r="F101" s="446"/>
      <c r="G101" s="468"/>
      <c r="H101" s="464"/>
      <c r="I101" s="464"/>
      <c r="J101" s="464"/>
      <c r="K101" s="464"/>
      <c r="L101" s="407"/>
      <c r="M101" s="408"/>
      <c r="N101" s="408"/>
      <c r="O101" s="408"/>
      <c r="P101" s="408"/>
      <c r="Q101" s="171"/>
    </row>
    <row r="102" spans="1:17" s="618" customFormat="1" ht="15">
      <c r="A102" s="436">
        <v>3</v>
      </c>
      <c r="B102" s="393" t="s">
        <v>111</v>
      </c>
      <c r="C102" s="440">
        <v>4865136</v>
      </c>
      <c r="D102" s="47" t="s">
        <v>12</v>
      </c>
      <c r="E102" s="44" t="s">
        <v>347</v>
      </c>
      <c r="F102" s="446">
        <v>-200</v>
      </c>
      <c r="G102" s="410">
        <v>54122</v>
      </c>
      <c r="H102" s="411">
        <v>53782</v>
      </c>
      <c r="I102" s="331">
        <f>G102-H102</f>
        <v>340</v>
      </c>
      <c r="J102" s="331">
        <f t="shared" si="14"/>
        <v>-68000</v>
      </c>
      <c r="K102" s="331">
        <f t="shared" si="15"/>
        <v>-0.068</v>
      </c>
      <c r="L102" s="410">
        <v>81638</v>
      </c>
      <c r="M102" s="411">
        <v>81611</v>
      </c>
      <c r="N102" s="411">
        <f>L102-M102</f>
        <v>27</v>
      </c>
      <c r="O102" s="411">
        <f t="shared" si="16"/>
        <v>-5400</v>
      </c>
      <c r="P102" s="411">
        <f t="shared" si="17"/>
        <v>-0.0054</v>
      </c>
      <c r="Q102" s="670"/>
    </row>
    <row r="103" spans="1:17" s="618" customFormat="1" ht="15.75" customHeight="1">
      <c r="A103" s="436">
        <v>4</v>
      </c>
      <c r="B103" s="437" t="s">
        <v>112</v>
      </c>
      <c r="C103" s="440">
        <v>4865137</v>
      </c>
      <c r="D103" s="43" t="s">
        <v>12</v>
      </c>
      <c r="E103" s="44" t="s">
        <v>347</v>
      </c>
      <c r="F103" s="446">
        <v>-100</v>
      </c>
      <c r="G103" s="410">
        <v>72573</v>
      </c>
      <c r="H103" s="411">
        <v>72843</v>
      </c>
      <c r="I103" s="331">
        <f t="shared" si="18"/>
        <v>-270</v>
      </c>
      <c r="J103" s="331">
        <f t="shared" si="14"/>
        <v>27000</v>
      </c>
      <c r="K103" s="331">
        <f t="shared" si="15"/>
        <v>0.027</v>
      </c>
      <c r="L103" s="410">
        <v>139928</v>
      </c>
      <c r="M103" s="411">
        <v>139943</v>
      </c>
      <c r="N103" s="411">
        <f t="shared" si="19"/>
        <v>-15</v>
      </c>
      <c r="O103" s="411">
        <f t="shared" si="16"/>
        <v>1500</v>
      </c>
      <c r="P103" s="411">
        <f t="shared" si="17"/>
        <v>0.0015</v>
      </c>
      <c r="Q103" s="622"/>
    </row>
    <row r="104" spans="1:17" s="618" customFormat="1" ht="15">
      <c r="A104" s="436">
        <v>5</v>
      </c>
      <c r="B104" s="437" t="s">
        <v>113</v>
      </c>
      <c r="C104" s="440">
        <v>4865138</v>
      </c>
      <c r="D104" s="43" t="s">
        <v>12</v>
      </c>
      <c r="E104" s="44" t="s">
        <v>347</v>
      </c>
      <c r="F104" s="446">
        <v>-200</v>
      </c>
      <c r="G104" s="410">
        <v>976821</v>
      </c>
      <c r="H104" s="411">
        <v>976985</v>
      </c>
      <c r="I104" s="331">
        <f>G104-H104</f>
        <v>-164</v>
      </c>
      <c r="J104" s="331">
        <f t="shared" si="14"/>
        <v>32800</v>
      </c>
      <c r="K104" s="331">
        <f t="shared" si="15"/>
        <v>0.0328</v>
      </c>
      <c r="L104" s="410">
        <v>997286</v>
      </c>
      <c r="M104" s="411">
        <v>997259</v>
      </c>
      <c r="N104" s="411">
        <f>L104-M104</f>
        <v>27</v>
      </c>
      <c r="O104" s="411">
        <f t="shared" si="16"/>
        <v>-5400</v>
      </c>
      <c r="P104" s="411">
        <f t="shared" si="17"/>
        <v>-0.0054</v>
      </c>
      <c r="Q104" s="671"/>
    </row>
    <row r="105" spans="1:17" s="618" customFormat="1" ht="15">
      <c r="A105" s="436">
        <v>6</v>
      </c>
      <c r="B105" s="437" t="s">
        <v>114</v>
      </c>
      <c r="C105" s="440">
        <v>4865139</v>
      </c>
      <c r="D105" s="43" t="s">
        <v>12</v>
      </c>
      <c r="E105" s="44" t="s">
        <v>347</v>
      </c>
      <c r="F105" s="446">
        <v>-200</v>
      </c>
      <c r="G105" s="410">
        <v>84758</v>
      </c>
      <c r="H105" s="411">
        <v>84112</v>
      </c>
      <c r="I105" s="331">
        <f t="shared" si="18"/>
        <v>646</v>
      </c>
      <c r="J105" s="331">
        <f t="shared" si="14"/>
        <v>-129200</v>
      </c>
      <c r="K105" s="331">
        <f t="shared" si="15"/>
        <v>-0.1292</v>
      </c>
      <c r="L105" s="410">
        <v>102434</v>
      </c>
      <c r="M105" s="411">
        <v>102355</v>
      </c>
      <c r="N105" s="411">
        <f t="shared" si="19"/>
        <v>79</v>
      </c>
      <c r="O105" s="411">
        <f t="shared" si="16"/>
        <v>-15800</v>
      </c>
      <c r="P105" s="411">
        <f t="shared" si="17"/>
        <v>-0.0158</v>
      </c>
      <c r="Q105" s="672"/>
    </row>
    <row r="106" spans="1:17" s="618" customFormat="1" ht="15">
      <c r="A106" s="436">
        <v>7</v>
      </c>
      <c r="B106" s="437" t="s">
        <v>115</v>
      </c>
      <c r="C106" s="440">
        <v>4865050</v>
      </c>
      <c r="D106" s="43" t="s">
        <v>12</v>
      </c>
      <c r="E106" s="44" t="s">
        <v>347</v>
      </c>
      <c r="F106" s="446">
        <v>-800</v>
      </c>
      <c r="G106" s="410">
        <v>14637</v>
      </c>
      <c r="H106" s="411">
        <v>14407</v>
      </c>
      <c r="I106" s="331">
        <f aca="true" t="shared" si="20" ref="I106:I112">G106-H106</f>
        <v>230</v>
      </c>
      <c r="J106" s="331">
        <f t="shared" si="14"/>
        <v>-184000</v>
      </c>
      <c r="K106" s="331">
        <f t="shared" si="15"/>
        <v>-0.184</v>
      </c>
      <c r="L106" s="410">
        <v>7150</v>
      </c>
      <c r="M106" s="411">
        <v>7150</v>
      </c>
      <c r="N106" s="411">
        <f aca="true" t="shared" si="21" ref="N106:N112">L106-M106</f>
        <v>0</v>
      </c>
      <c r="O106" s="411">
        <f t="shared" si="16"/>
        <v>0</v>
      </c>
      <c r="P106" s="411">
        <f t="shared" si="17"/>
        <v>0</v>
      </c>
      <c r="Q106" s="639"/>
    </row>
    <row r="107" spans="1:17" s="618" customFormat="1" ht="15.75" customHeight="1">
      <c r="A107" s="436">
        <v>8</v>
      </c>
      <c r="B107" s="437" t="s">
        <v>374</v>
      </c>
      <c r="C107" s="440">
        <v>4864949</v>
      </c>
      <c r="D107" s="43" t="s">
        <v>12</v>
      </c>
      <c r="E107" s="44" t="s">
        <v>347</v>
      </c>
      <c r="F107" s="446">
        <v>-2000</v>
      </c>
      <c r="G107" s="410">
        <v>14153</v>
      </c>
      <c r="H107" s="411">
        <v>14105</v>
      </c>
      <c r="I107" s="331">
        <f t="shared" si="20"/>
        <v>48</v>
      </c>
      <c r="J107" s="331">
        <f t="shared" si="14"/>
        <v>-96000</v>
      </c>
      <c r="K107" s="331">
        <f t="shared" si="15"/>
        <v>-0.096</v>
      </c>
      <c r="L107" s="410">
        <v>2927</v>
      </c>
      <c r="M107" s="411">
        <v>2927</v>
      </c>
      <c r="N107" s="411">
        <f t="shared" si="21"/>
        <v>0</v>
      </c>
      <c r="O107" s="411">
        <f t="shared" si="16"/>
        <v>0</v>
      </c>
      <c r="P107" s="411">
        <f t="shared" si="17"/>
        <v>0</v>
      </c>
      <c r="Q107" s="670"/>
    </row>
    <row r="108" spans="1:17" s="618" customFormat="1" ht="15.75" customHeight="1">
      <c r="A108" s="436">
        <v>9</v>
      </c>
      <c r="B108" s="437" t="s">
        <v>396</v>
      </c>
      <c r="C108" s="440">
        <v>5128434</v>
      </c>
      <c r="D108" s="43" t="s">
        <v>12</v>
      </c>
      <c r="E108" s="44" t="s">
        <v>347</v>
      </c>
      <c r="F108" s="446">
        <v>-800</v>
      </c>
      <c r="G108" s="410">
        <v>977798</v>
      </c>
      <c r="H108" s="411">
        <v>978254</v>
      </c>
      <c r="I108" s="331">
        <f t="shared" si="20"/>
        <v>-456</v>
      </c>
      <c r="J108" s="331">
        <f t="shared" si="14"/>
        <v>364800</v>
      </c>
      <c r="K108" s="331">
        <f t="shared" si="15"/>
        <v>0.3648</v>
      </c>
      <c r="L108" s="410">
        <v>989706</v>
      </c>
      <c r="M108" s="411">
        <v>989706</v>
      </c>
      <c r="N108" s="411">
        <f t="shared" si="21"/>
        <v>0</v>
      </c>
      <c r="O108" s="411">
        <f t="shared" si="16"/>
        <v>0</v>
      </c>
      <c r="P108" s="411">
        <f t="shared" si="17"/>
        <v>0</v>
      </c>
      <c r="Q108" s="622"/>
    </row>
    <row r="109" spans="1:17" s="618" customFormat="1" ht="15.75" customHeight="1">
      <c r="A109" s="436">
        <v>10</v>
      </c>
      <c r="B109" s="437" t="s">
        <v>395</v>
      </c>
      <c r="C109" s="440">
        <v>5128430</v>
      </c>
      <c r="D109" s="43" t="s">
        <v>12</v>
      </c>
      <c r="E109" s="44" t="s">
        <v>347</v>
      </c>
      <c r="F109" s="446">
        <v>-800</v>
      </c>
      <c r="G109" s="410">
        <v>971535</v>
      </c>
      <c r="H109" s="411">
        <v>971535</v>
      </c>
      <c r="I109" s="331">
        <f t="shared" si="20"/>
        <v>0</v>
      </c>
      <c r="J109" s="331">
        <f t="shared" si="14"/>
        <v>0</v>
      </c>
      <c r="K109" s="331">
        <f t="shared" si="15"/>
        <v>0</v>
      </c>
      <c r="L109" s="410">
        <v>983783</v>
      </c>
      <c r="M109" s="411">
        <v>983783</v>
      </c>
      <c r="N109" s="411">
        <f t="shared" si="21"/>
        <v>0</v>
      </c>
      <c r="O109" s="411">
        <f t="shared" si="16"/>
        <v>0</v>
      </c>
      <c r="P109" s="411">
        <f t="shared" si="17"/>
        <v>0</v>
      </c>
      <c r="Q109" s="622"/>
    </row>
    <row r="110" spans="1:17" s="618" customFormat="1" ht="15.75" customHeight="1">
      <c r="A110" s="436"/>
      <c r="B110" s="437"/>
      <c r="C110" s="440">
        <v>4864998</v>
      </c>
      <c r="D110" s="43" t="s">
        <v>12</v>
      </c>
      <c r="E110" s="44" t="s">
        <v>347</v>
      </c>
      <c r="F110" s="446">
        <v>-800</v>
      </c>
      <c r="G110" s="410">
        <v>998179</v>
      </c>
      <c r="H110" s="411">
        <v>1000000</v>
      </c>
      <c r="I110" s="331">
        <f>G110-H110</f>
        <v>-1821</v>
      </c>
      <c r="J110" s="331">
        <f>$F110*I110</f>
        <v>1456800</v>
      </c>
      <c r="K110" s="331">
        <f>J110/1000000</f>
        <v>1.4568</v>
      </c>
      <c r="L110" s="410">
        <v>999999</v>
      </c>
      <c r="M110" s="411">
        <v>1000000</v>
      </c>
      <c r="N110" s="411">
        <f>L110-M110</f>
        <v>-1</v>
      </c>
      <c r="O110" s="411">
        <f>$F110*N110</f>
        <v>800</v>
      </c>
      <c r="P110" s="411">
        <f>O110/1000000</f>
        <v>0.0008</v>
      </c>
      <c r="Q110" s="622" t="s">
        <v>448</v>
      </c>
    </row>
    <row r="111" spans="1:17" s="618" customFormat="1" ht="15.75" customHeight="1">
      <c r="A111" s="436">
        <v>11</v>
      </c>
      <c r="B111" s="437" t="s">
        <v>389</v>
      </c>
      <c r="C111" s="440">
        <v>4864993</v>
      </c>
      <c r="D111" s="187" t="s">
        <v>12</v>
      </c>
      <c r="E111" s="296" t="s">
        <v>347</v>
      </c>
      <c r="F111" s="446">
        <v>-800</v>
      </c>
      <c r="G111" s="410">
        <v>998329</v>
      </c>
      <c r="H111" s="411">
        <v>999604</v>
      </c>
      <c r="I111" s="331">
        <f>G111-H111</f>
        <v>-1275</v>
      </c>
      <c r="J111" s="331">
        <f>$F111*I111</f>
        <v>1020000</v>
      </c>
      <c r="K111" s="331">
        <f>J111/1000000</f>
        <v>1.02</v>
      </c>
      <c r="L111" s="410">
        <v>999999</v>
      </c>
      <c r="M111" s="411">
        <v>999999</v>
      </c>
      <c r="N111" s="411">
        <f>L111-M111</f>
        <v>0</v>
      </c>
      <c r="O111" s="411">
        <f>$F111*N111</f>
        <v>0</v>
      </c>
      <c r="P111" s="411">
        <f>O111/1000000</f>
        <v>0</v>
      </c>
      <c r="Q111" s="623"/>
    </row>
    <row r="112" spans="1:17" s="618" customFormat="1" ht="15.75" customHeight="1">
      <c r="A112" s="436">
        <v>12</v>
      </c>
      <c r="B112" s="437" t="s">
        <v>433</v>
      </c>
      <c r="C112" s="440">
        <v>5128447</v>
      </c>
      <c r="D112" s="187" t="s">
        <v>12</v>
      </c>
      <c r="E112" s="296" t="s">
        <v>347</v>
      </c>
      <c r="F112" s="446">
        <v>-1000</v>
      </c>
      <c r="G112" s="410">
        <v>984423</v>
      </c>
      <c r="H112" s="411">
        <v>985168</v>
      </c>
      <c r="I112" s="331">
        <f t="shared" si="20"/>
        <v>-745</v>
      </c>
      <c r="J112" s="331">
        <f>$F112*I112</f>
        <v>745000</v>
      </c>
      <c r="K112" s="331">
        <f>J112/1000000</f>
        <v>0.745</v>
      </c>
      <c r="L112" s="410">
        <v>994524</v>
      </c>
      <c r="M112" s="411">
        <v>994524</v>
      </c>
      <c r="N112" s="411">
        <f t="shared" si="21"/>
        <v>0</v>
      </c>
      <c r="O112" s="411">
        <f>$F112*N112</f>
        <v>0</v>
      </c>
      <c r="P112" s="411">
        <f>O112/1000000</f>
        <v>0</v>
      </c>
      <c r="Q112" s="673" t="s">
        <v>434</v>
      </c>
    </row>
    <row r="113" spans="1:17" s="618" customFormat="1" ht="15.75" customHeight="1">
      <c r="A113" s="436"/>
      <c r="B113" s="438" t="s">
        <v>379</v>
      </c>
      <c r="C113" s="440"/>
      <c r="D113" s="47"/>
      <c r="E113" s="47"/>
      <c r="F113" s="446"/>
      <c r="G113" s="468"/>
      <c r="H113" s="331"/>
      <c r="I113" s="331"/>
      <c r="J113" s="331"/>
      <c r="K113" s="331"/>
      <c r="L113" s="410"/>
      <c r="M113" s="411"/>
      <c r="N113" s="411"/>
      <c r="O113" s="411"/>
      <c r="P113" s="411"/>
      <c r="Q113" s="622"/>
    </row>
    <row r="114" spans="1:17" s="618" customFormat="1" ht="15.75" customHeight="1">
      <c r="A114" s="436">
        <v>13</v>
      </c>
      <c r="B114" s="437" t="s">
        <v>116</v>
      </c>
      <c r="C114" s="440">
        <v>4864951</v>
      </c>
      <c r="D114" s="43" t="s">
        <v>12</v>
      </c>
      <c r="E114" s="44" t="s">
        <v>347</v>
      </c>
      <c r="F114" s="446">
        <v>-1000</v>
      </c>
      <c r="G114" s="410">
        <v>984082</v>
      </c>
      <c r="H114" s="411">
        <v>984813</v>
      </c>
      <c r="I114" s="331">
        <f>G114-H114</f>
        <v>-731</v>
      </c>
      <c r="J114" s="331">
        <f aca="true" t="shared" si="22" ref="J114:J120">$F114*I114</f>
        <v>731000</v>
      </c>
      <c r="K114" s="331">
        <f aca="true" t="shared" si="23" ref="K114:K120">J114/1000000</f>
        <v>0.731</v>
      </c>
      <c r="L114" s="410">
        <v>35127</v>
      </c>
      <c r="M114" s="411">
        <v>35162</v>
      </c>
      <c r="N114" s="411">
        <f>L114-M114</f>
        <v>-35</v>
      </c>
      <c r="O114" s="411">
        <f aca="true" t="shared" si="24" ref="O114:O120">$F114*N114</f>
        <v>35000</v>
      </c>
      <c r="P114" s="411">
        <f aca="true" t="shared" si="25" ref="P114:P120">O114/1000000</f>
        <v>0.035</v>
      </c>
      <c r="Q114" s="622"/>
    </row>
    <row r="115" spans="1:17" s="618" customFormat="1" ht="15.75" customHeight="1">
      <c r="A115" s="436">
        <v>14</v>
      </c>
      <c r="B115" s="437" t="s">
        <v>117</v>
      </c>
      <c r="C115" s="440">
        <v>4865016</v>
      </c>
      <c r="D115" s="43" t="s">
        <v>12</v>
      </c>
      <c r="E115" s="44" t="s">
        <v>347</v>
      </c>
      <c r="F115" s="446">
        <v>-2000</v>
      </c>
      <c r="G115" s="410">
        <v>7</v>
      </c>
      <c r="H115" s="411">
        <v>7</v>
      </c>
      <c r="I115" s="383">
        <f>G115-H115</f>
        <v>0</v>
      </c>
      <c r="J115" s="383">
        <f>$F115*I115</f>
        <v>0</v>
      </c>
      <c r="K115" s="383">
        <f>J115/1000000</f>
        <v>0</v>
      </c>
      <c r="L115" s="410">
        <v>999722</v>
      </c>
      <c r="M115" s="411">
        <v>999722</v>
      </c>
      <c r="N115" s="383">
        <f>L115-M115</f>
        <v>0</v>
      </c>
      <c r="O115" s="383">
        <f>$F115*N115</f>
        <v>0</v>
      </c>
      <c r="P115" s="383">
        <f>O115/1000000</f>
        <v>0</v>
      </c>
      <c r="Q115" s="640"/>
    </row>
    <row r="116" spans="1:17" ht="15.75" customHeight="1">
      <c r="A116" s="436"/>
      <c r="B116" s="439" t="s">
        <v>118</v>
      </c>
      <c r="C116" s="440"/>
      <c r="D116" s="43"/>
      <c r="E116" s="43"/>
      <c r="F116" s="446"/>
      <c r="G116" s="468"/>
      <c r="H116" s="464"/>
      <c r="I116" s="464"/>
      <c r="J116" s="464"/>
      <c r="K116" s="464"/>
      <c r="L116" s="407"/>
      <c r="M116" s="408"/>
      <c r="N116" s="408"/>
      <c r="O116" s="408"/>
      <c r="P116" s="408"/>
      <c r="Q116" s="171"/>
    </row>
    <row r="117" spans="1:17" s="618" customFormat="1" ht="15.75" customHeight="1">
      <c r="A117" s="436">
        <v>15</v>
      </c>
      <c r="B117" s="393" t="s">
        <v>44</v>
      </c>
      <c r="C117" s="440">
        <v>4864843</v>
      </c>
      <c r="D117" s="47" t="s">
        <v>12</v>
      </c>
      <c r="E117" s="44" t="s">
        <v>347</v>
      </c>
      <c r="F117" s="446">
        <v>-1000</v>
      </c>
      <c r="G117" s="410">
        <v>2073</v>
      </c>
      <c r="H117" s="411">
        <v>2074</v>
      </c>
      <c r="I117" s="331">
        <f>G117-H117</f>
        <v>-1</v>
      </c>
      <c r="J117" s="331">
        <f t="shared" si="22"/>
        <v>1000</v>
      </c>
      <c r="K117" s="331">
        <f t="shared" si="23"/>
        <v>0.001</v>
      </c>
      <c r="L117" s="410">
        <v>24877</v>
      </c>
      <c r="M117" s="411">
        <v>24800</v>
      </c>
      <c r="N117" s="411">
        <f>L117-M117</f>
        <v>77</v>
      </c>
      <c r="O117" s="411">
        <f t="shared" si="24"/>
        <v>-77000</v>
      </c>
      <c r="P117" s="411">
        <f t="shared" si="25"/>
        <v>-0.077</v>
      </c>
      <c r="Q117" s="622"/>
    </row>
    <row r="118" spans="1:17" s="618" customFormat="1" ht="15.75" customHeight="1">
      <c r="A118" s="436">
        <v>16</v>
      </c>
      <c r="B118" s="437" t="s">
        <v>45</v>
      </c>
      <c r="C118" s="440">
        <v>4864835</v>
      </c>
      <c r="D118" s="43" t="s">
        <v>12</v>
      </c>
      <c r="E118" s="44" t="s">
        <v>347</v>
      </c>
      <c r="F118" s="446">
        <v>-1000</v>
      </c>
      <c r="G118" s="410">
        <v>155</v>
      </c>
      <c r="H118" s="411">
        <v>150</v>
      </c>
      <c r="I118" s="331">
        <f>G118-H118</f>
        <v>5</v>
      </c>
      <c r="J118" s="331">
        <f>$F118*I118</f>
        <v>-5000</v>
      </c>
      <c r="K118" s="331">
        <f>J118/1000000</f>
        <v>-0.005</v>
      </c>
      <c r="L118" s="410">
        <v>999124</v>
      </c>
      <c r="M118" s="411">
        <v>999417</v>
      </c>
      <c r="N118" s="411">
        <f>L118-M118</f>
        <v>-293</v>
      </c>
      <c r="O118" s="411">
        <f>$F118*N118</f>
        <v>293000</v>
      </c>
      <c r="P118" s="411">
        <f>O118/1000000</f>
        <v>0.293</v>
      </c>
      <c r="Q118" s="622"/>
    </row>
    <row r="119" spans="1:17" ht="15.75" customHeight="1">
      <c r="A119" s="436"/>
      <c r="B119" s="439" t="s">
        <v>46</v>
      </c>
      <c r="C119" s="440"/>
      <c r="D119" s="43"/>
      <c r="E119" s="43"/>
      <c r="F119" s="446"/>
      <c r="G119" s="468"/>
      <c r="H119" s="464"/>
      <c r="I119" s="464"/>
      <c r="J119" s="464"/>
      <c r="K119" s="464"/>
      <c r="L119" s="407"/>
      <c r="M119" s="408"/>
      <c r="N119" s="408"/>
      <c r="O119" s="408"/>
      <c r="P119" s="408"/>
      <c r="Q119" s="171"/>
    </row>
    <row r="120" spans="1:17" s="618" customFormat="1" ht="15.75" customHeight="1">
      <c r="A120" s="436">
        <v>17</v>
      </c>
      <c r="B120" s="437" t="s">
        <v>83</v>
      </c>
      <c r="C120" s="440">
        <v>4865169</v>
      </c>
      <c r="D120" s="43" t="s">
        <v>12</v>
      </c>
      <c r="E120" s="44" t="s">
        <v>347</v>
      </c>
      <c r="F120" s="446">
        <v>-1000</v>
      </c>
      <c r="G120" s="410">
        <v>1360</v>
      </c>
      <c r="H120" s="411">
        <v>1360</v>
      </c>
      <c r="I120" s="331">
        <f>G120-H120</f>
        <v>0</v>
      </c>
      <c r="J120" s="331">
        <f t="shared" si="22"/>
        <v>0</v>
      </c>
      <c r="K120" s="331">
        <f t="shared" si="23"/>
        <v>0</v>
      </c>
      <c r="L120" s="410">
        <v>61309</v>
      </c>
      <c r="M120" s="411">
        <v>61309</v>
      </c>
      <c r="N120" s="411">
        <f>L120-M120</f>
        <v>0</v>
      </c>
      <c r="O120" s="411">
        <f t="shared" si="24"/>
        <v>0</v>
      </c>
      <c r="P120" s="411">
        <f t="shared" si="25"/>
        <v>0</v>
      </c>
      <c r="Q120" s="622"/>
    </row>
    <row r="121" spans="1:17" ht="15.75" customHeight="1">
      <c r="A121" s="436"/>
      <c r="B121" s="438" t="s">
        <v>50</v>
      </c>
      <c r="C121" s="423"/>
      <c r="D121" s="47"/>
      <c r="E121" s="47"/>
      <c r="F121" s="446"/>
      <c r="G121" s="468"/>
      <c r="H121" s="469"/>
      <c r="I121" s="469"/>
      <c r="J121" s="469"/>
      <c r="K121" s="464"/>
      <c r="L121" s="410"/>
      <c r="M121" s="466"/>
      <c r="N121" s="466"/>
      <c r="O121" s="466"/>
      <c r="P121" s="408"/>
      <c r="Q121" s="212"/>
    </row>
    <row r="122" spans="1:17" ht="15.75" customHeight="1">
      <c r="A122" s="436"/>
      <c r="B122" s="438" t="s">
        <v>51</v>
      </c>
      <c r="C122" s="423"/>
      <c r="D122" s="47"/>
      <c r="E122" s="47"/>
      <c r="F122" s="446"/>
      <c r="G122" s="468"/>
      <c r="H122" s="469"/>
      <c r="I122" s="469"/>
      <c r="J122" s="469"/>
      <c r="K122" s="464"/>
      <c r="L122" s="410"/>
      <c r="M122" s="466"/>
      <c r="N122" s="466"/>
      <c r="O122" s="466"/>
      <c r="P122" s="408"/>
      <c r="Q122" s="212"/>
    </row>
    <row r="123" spans="1:17" ht="15.75" customHeight="1">
      <c r="A123" s="442"/>
      <c r="B123" s="445" t="s">
        <v>64</v>
      </c>
      <c r="C123" s="440"/>
      <c r="D123" s="47"/>
      <c r="E123" s="47"/>
      <c r="F123" s="446"/>
      <c r="G123" s="468"/>
      <c r="H123" s="464"/>
      <c r="I123" s="464"/>
      <c r="J123" s="464"/>
      <c r="K123" s="464"/>
      <c r="L123" s="410"/>
      <c r="M123" s="408"/>
      <c r="N123" s="408"/>
      <c r="O123" s="408"/>
      <c r="P123" s="408"/>
      <c r="Q123" s="212"/>
    </row>
    <row r="124" spans="1:17" s="618" customFormat="1" ht="24" customHeight="1">
      <c r="A124" s="436">
        <v>18</v>
      </c>
      <c r="B124" s="699" t="s">
        <v>65</v>
      </c>
      <c r="C124" s="440">
        <v>4865091</v>
      </c>
      <c r="D124" s="43" t="s">
        <v>12</v>
      </c>
      <c r="E124" s="44" t="s">
        <v>347</v>
      </c>
      <c r="F124" s="446">
        <v>-500</v>
      </c>
      <c r="G124" s="410">
        <v>5432</v>
      </c>
      <c r="H124" s="411">
        <v>5434</v>
      </c>
      <c r="I124" s="331">
        <f>G124-H124</f>
        <v>-2</v>
      </c>
      <c r="J124" s="331">
        <f>$F124*I124</f>
        <v>1000</v>
      </c>
      <c r="K124" s="331">
        <f>J124/1000000</f>
        <v>0.001</v>
      </c>
      <c r="L124" s="410">
        <v>33448</v>
      </c>
      <c r="M124" s="411">
        <v>33321</v>
      </c>
      <c r="N124" s="411">
        <f>L124-M124</f>
        <v>127</v>
      </c>
      <c r="O124" s="411">
        <f>$F124*N124</f>
        <v>-63500</v>
      </c>
      <c r="P124" s="411">
        <f>O124/1000000</f>
        <v>-0.0635</v>
      </c>
      <c r="Q124" s="670"/>
    </row>
    <row r="125" spans="1:17" s="618" customFormat="1" ht="15.75" customHeight="1">
      <c r="A125" s="436">
        <v>19</v>
      </c>
      <c r="B125" s="699" t="s">
        <v>66</v>
      </c>
      <c r="C125" s="440">
        <v>4902579</v>
      </c>
      <c r="D125" s="43" t="s">
        <v>12</v>
      </c>
      <c r="E125" s="44" t="s">
        <v>347</v>
      </c>
      <c r="F125" s="446">
        <v>-500</v>
      </c>
      <c r="G125" s="410">
        <v>999891</v>
      </c>
      <c r="H125" s="411">
        <v>999897</v>
      </c>
      <c r="I125" s="331">
        <f>G125-H125</f>
        <v>-6</v>
      </c>
      <c r="J125" s="331">
        <f>$F125*I125</f>
        <v>3000</v>
      </c>
      <c r="K125" s="331">
        <f>J125/1000000</f>
        <v>0.003</v>
      </c>
      <c r="L125" s="410">
        <v>163</v>
      </c>
      <c r="M125" s="411">
        <v>167</v>
      </c>
      <c r="N125" s="411">
        <f>L125-M125</f>
        <v>-4</v>
      </c>
      <c r="O125" s="411">
        <f>$F125*N125</f>
        <v>2000</v>
      </c>
      <c r="P125" s="411">
        <f>O125/1000000</f>
        <v>0.002</v>
      </c>
      <c r="Q125" s="622"/>
    </row>
    <row r="126" spans="1:17" s="618" customFormat="1" ht="15.75" customHeight="1">
      <c r="A126" s="436">
        <v>20</v>
      </c>
      <c r="B126" s="699" t="s">
        <v>67</v>
      </c>
      <c r="C126" s="440">
        <v>4902531</v>
      </c>
      <c r="D126" s="43" t="s">
        <v>12</v>
      </c>
      <c r="E126" s="44" t="s">
        <v>347</v>
      </c>
      <c r="F126" s="446">
        <v>-500</v>
      </c>
      <c r="G126" s="410">
        <v>7015</v>
      </c>
      <c r="H126" s="411">
        <v>7015</v>
      </c>
      <c r="I126" s="411">
        <f>G126-H126</f>
        <v>0</v>
      </c>
      <c r="J126" s="411">
        <f>$F126*I126</f>
        <v>0</v>
      </c>
      <c r="K126" s="415">
        <f>J126/1000000</f>
        <v>0</v>
      </c>
      <c r="L126" s="410">
        <v>14988</v>
      </c>
      <c r="M126" s="411">
        <v>14988</v>
      </c>
      <c r="N126" s="411">
        <f>L126-M126</f>
        <v>0</v>
      </c>
      <c r="O126" s="411">
        <f>$F126*N126</f>
        <v>0</v>
      </c>
      <c r="P126" s="415">
        <f>O126/1000000</f>
        <v>0</v>
      </c>
      <c r="Q126" s="622"/>
    </row>
    <row r="127" spans="1:17" s="618" customFormat="1" ht="15.75" customHeight="1">
      <c r="A127" s="436"/>
      <c r="B127" s="699"/>
      <c r="C127" s="440"/>
      <c r="D127" s="43"/>
      <c r="E127" s="44"/>
      <c r="F127" s="446"/>
      <c r="G127" s="410"/>
      <c r="H127" s="411"/>
      <c r="I127" s="411"/>
      <c r="J127" s="411"/>
      <c r="K127" s="411">
        <v>-0.0244</v>
      </c>
      <c r="L127" s="410"/>
      <c r="M127" s="411"/>
      <c r="N127" s="411"/>
      <c r="O127" s="411"/>
      <c r="P127" s="411">
        <v>0</v>
      </c>
      <c r="Q127" s="622" t="s">
        <v>456</v>
      </c>
    </row>
    <row r="128" spans="1:17" s="618" customFormat="1" ht="15.75" customHeight="1">
      <c r="A128" s="436"/>
      <c r="B128" s="699"/>
      <c r="C128" s="440">
        <v>4902585</v>
      </c>
      <c r="D128" s="43" t="s">
        <v>12</v>
      </c>
      <c r="E128" s="44" t="s">
        <v>347</v>
      </c>
      <c r="F128" s="446">
        <v>-666.67</v>
      </c>
      <c r="G128" s="410">
        <v>15</v>
      </c>
      <c r="H128" s="411">
        <v>0</v>
      </c>
      <c r="I128" s="411">
        <f>G128-H128</f>
        <v>15</v>
      </c>
      <c r="J128" s="411">
        <f>$F128*I128</f>
        <v>-10000.05</v>
      </c>
      <c r="K128" s="415">
        <f>J128/1000000</f>
        <v>-0.01000005</v>
      </c>
      <c r="L128" s="410">
        <v>0</v>
      </c>
      <c r="M128" s="411">
        <v>0</v>
      </c>
      <c r="N128" s="411">
        <f>L128-M128</f>
        <v>0</v>
      </c>
      <c r="O128" s="411">
        <f>$F128*N128</f>
        <v>0</v>
      </c>
      <c r="P128" s="415">
        <f>O128/1000000</f>
        <v>0</v>
      </c>
      <c r="Q128" s="622" t="s">
        <v>451</v>
      </c>
    </row>
    <row r="129" spans="1:17" s="618" customFormat="1" ht="15.75" customHeight="1">
      <c r="A129" s="436">
        <v>21</v>
      </c>
      <c r="B129" s="699" t="s">
        <v>68</v>
      </c>
      <c r="C129" s="440">
        <v>4865072</v>
      </c>
      <c r="D129" s="43" t="s">
        <v>12</v>
      </c>
      <c r="E129" s="44" t="s">
        <v>347</v>
      </c>
      <c r="F129" s="700">
        <v>-666.666666666667</v>
      </c>
      <c r="G129" s="410">
        <v>2435</v>
      </c>
      <c r="H129" s="411">
        <v>2370</v>
      </c>
      <c r="I129" s="331">
        <f>G129-H129</f>
        <v>65</v>
      </c>
      <c r="J129" s="331">
        <f>$F129*I129</f>
        <v>-43333.33333333335</v>
      </c>
      <c r="K129" s="331">
        <f>J129/1000000</f>
        <v>-0.04333333333333335</v>
      </c>
      <c r="L129" s="410">
        <v>1085</v>
      </c>
      <c r="M129" s="411">
        <v>1084</v>
      </c>
      <c r="N129" s="411">
        <f>L129-M129</f>
        <v>1</v>
      </c>
      <c r="O129" s="411">
        <f>$F129*N129</f>
        <v>-666.666666666667</v>
      </c>
      <c r="P129" s="411">
        <f>O129/1000000</f>
        <v>-0.000666666666666667</v>
      </c>
      <c r="Q129" s="622"/>
    </row>
    <row r="130" spans="1:17" s="618" customFormat="1" ht="15.75" customHeight="1">
      <c r="A130" s="436"/>
      <c r="B130" s="445" t="s">
        <v>32</v>
      </c>
      <c r="C130" s="440"/>
      <c r="D130" s="47"/>
      <c r="E130" s="47"/>
      <c r="F130" s="446"/>
      <c r="G130" s="468"/>
      <c r="H130" s="331"/>
      <c r="I130" s="331"/>
      <c r="J130" s="331"/>
      <c r="K130" s="331"/>
      <c r="L130" s="410"/>
      <c r="M130" s="411"/>
      <c r="N130" s="411"/>
      <c r="O130" s="411"/>
      <c r="P130" s="411"/>
      <c r="Q130" s="622"/>
    </row>
    <row r="131" spans="1:17" s="618" customFormat="1" ht="15.75" customHeight="1">
      <c r="A131" s="436">
        <v>22</v>
      </c>
      <c r="B131" s="701" t="s">
        <v>69</v>
      </c>
      <c r="C131" s="440">
        <v>4864807</v>
      </c>
      <c r="D131" s="43" t="s">
        <v>12</v>
      </c>
      <c r="E131" s="44" t="s">
        <v>347</v>
      </c>
      <c r="F131" s="446">
        <v>-100</v>
      </c>
      <c r="G131" s="410">
        <v>184001</v>
      </c>
      <c r="H131" s="411">
        <v>181496</v>
      </c>
      <c r="I131" s="331">
        <f>G131-H131</f>
        <v>2505</v>
      </c>
      <c r="J131" s="331">
        <f>$F131*I131</f>
        <v>-250500</v>
      </c>
      <c r="K131" s="331">
        <f>J131/1000000</f>
        <v>-0.2505</v>
      </c>
      <c r="L131" s="410">
        <v>20593</v>
      </c>
      <c r="M131" s="411">
        <v>20593</v>
      </c>
      <c r="N131" s="411">
        <f>L131-M131</f>
        <v>0</v>
      </c>
      <c r="O131" s="411">
        <f>$F131*N131</f>
        <v>0</v>
      </c>
      <c r="P131" s="411">
        <f>O131/1000000</f>
        <v>0</v>
      </c>
      <c r="Q131" s="622"/>
    </row>
    <row r="132" spans="1:17" s="618" customFormat="1" ht="15.75" customHeight="1">
      <c r="A132" s="436">
        <v>23</v>
      </c>
      <c r="B132" s="701" t="s">
        <v>143</v>
      </c>
      <c r="C132" s="440">
        <v>4865086</v>
      </c>
      <c r="D132" s="43" t="s">
        <v>12</v>
      </c>
      <c r="E132" s="44" t="s">
        <v>347</v>
      </c>
      <c r="F132" s="446">
        <v>-100</v>
      </c>
      <c r="G132" s="410">
        <v>24442</v>
      </c>
      <c r="H132" s="411">
        <v>24307</v>
      </c>
      <c r="I132" s="331">
        <f>G132-H132</f>
        <v>135</v>
      </c>
      <c r="J132" s="331">
        <f>$F132*I132</f>
        <v>-13500</v>
      </c>
      <c r="K132" s="331">
        <f>J132/1000000</f>
        <v>-0.0135</v>
      </c>
      <c r="L132" s="410">
        <v>47852</v>
      </c>
      <c r="M132" s="411">
        <v>47850</v>
      </c>
      <c r="N132" s="411">
        <f>L132-M132</f>
        <v>2</v>
      </c>
      <c r="O132" s="411">
        <f>$F132*N132</f>
        <v>-200</v>
      </c>
      <c r="P132" s="411">
        <f>O132/1000000</f>
        <v>-0.0002</v>
      </c>
      <c r="Q132" s="622"/>
    </row>
    <row r="133" spans="1:17" s="618" customFormat="1" ht="15.75" customHeight="1">
      <c r="A133" s="436"/>
      <c r="B133" s="439" t="s">
        <v>70</v>
      </c>
      <c r="C133" s="440"/>
      <c r="D133" s="43"/>
      <c r="E133" s="43"/>
      <c r="F133" s="446"/>
      <c r="G133" s="468"/>
      <c r="H133" s="331"/>
      <c r="I133" s="331"/>
      <c r="J133" s="331"/>
      <c r="K133" s="331"/>
      <c r="L133" s="410"/>
      <c r="M133" s="411"/>
      <c r="N133" s="411"/>
      <c r="O133" s="411"/>
      <c r="P133" s="411"/>
      <c r="Q133" s="622"/>
    </row>
    <row r="134" spans="1:17" s="618" customFormat="1" ht="14.25" customHeight="1">
      <c r="A134" s="436">
        <v>24</v>
      </c>
      <c r="B134" s="437" t="s">
        <v>63</v>
      </c>
      <c r="C134" s="440">
        <v>4902568</v>
      </c>
      <c r="D134" s="43" t="s">
        <v>12</v>
      </c>
      <c r="E134" s="44" t="s">
        <v>347</v>
      </c>
      <c r="F134" s="446">
        <v>-100</v>
      </c>
      <c r="G134" s="410">
        <v>998356</v>
      </c>
      <c r="H134" s="411">
        <v>998385</v>
      </c>
      <c r="I134" s="331">
        <f aca="true" t="shared" si="26" ref="I134:I139">G134-H134</f>
        <v>-29</v>
      </c>
      <c r="J134" s="331">
        <f aca="true" t="shared" si="27" ref="J134:J139">$F134*I134</f>
        <v>2900</v>
      </c>
      <c r="K134" s="331">
        <f aca="true" t="shared" si="28" ref="K134:K139">J134/1000000</f>
        <v>0.0029</v>
      </c>
      <c r="L134" s="410">
        <v>26</v>
      </c>
      <c r="M134" s="411">
        <v>26</v>
      </c>
      <c r="N134" s="411">
        <f aca="true" t="shared" si="29" ref="N134:N139">L134-M134</f>
        <v>0</v>
      </c>
      <c r="O134" s="411">
        <f aca="true" t="shared" si="30" ref="O134:O139">$F134*N134</f>
        <v>0</v>
      </c>
      <c r="P134" s="411">
        <f aca="true" t="shared" si="31" ref="P134:P139">O134/1000000</f>
        <v>0</v>
      </c>
      <c r="Q134" s="622"/>
    </row>
    <row r="135" spans="1:17" s="618" customFormat="1" ht="15.75" customHeight="1">
      <c r="A135" s="436">
        <v>25</v>
      </c>
      <c r="B135" s="437" t="s">
        <v>71</v>
      </c>
      <c r="C135" s="440">
        <v>4902549</v>
      </c>
      <c r="D135" s="43" t="s">
        <v>12</v>
      </c>
      <c r="E135" s="44" t="s">
        <v>347</v>
      </c>
      <c r="F135" s="446">
        <v>-100</v>
      </c>
      <c r="G135" s="410">
        <v>999749</v>
      </c>
      <c r="H135" s="411">
        <v>999774</v>
      </c>
      <c r="I135" s="331">
        <f t="shared" si="26"/>
        <v>-25</v>
      </c>
      <c r="J135" s="331">
        <f t="shared" si="27"/>
        <v>2500</v>
      </c>
      <c r="K135" s="331">
        <f t="shared" si="28"/>
        <v>0.0025</v>
      </c>
      <c r="L135" s="410">
        <v>999985</v>
      </c>
      <c r="M135" s="411">
        <v>999986</v>
      </c>
      <c r="N135" s="411">
        <f t="shared" si="29"/>
        <v>-1</v>
      </c>
      <c r="O135" s="411">
        <f t="shared" si="30"/>
        <v>100</v>
      </c>
      <c r="P135" s="411">
        <f t="shared" si="31"/>
        <v>0.0001</v>
      </c>
      <c r="Q135" s="640"/>
    </row>
    <row r="136" spans="1:17" s="618" customFormat="1" ht="15.75" customHeight="1">
      <c r="A136" s="436">
        <v>26</v>
      </c>
      <c r="B136" s="437" t="s">
        <v>84</v>
      </c>
      <c r="C136" s="440">
        <v>4902537</v>
      </c>
      <c r="D136" s="43" t="s">
        <v>12</v>
      </c>
      <c r="E136" s="44" t="s">
        <v>347</v>
      </c>
      <c r="F136" s="446">
        <v>-100</v>
      </c>
      <c r="G136" s="410">
        <v>23146</v>
      </c>
      <c r="H136" s="411">
        <v>23393</v>
      </c>
      <c r="I136" s="331">
        <f t="shared" si="26"/>
        <v>-247</v>
      </c>
      <c r="J136" s="331">
        <f t="shared" si="27"/>
        <v>24700</v>
      </c>
      <c r="K136" s="331">
        <f t="shared" si="28"/>
        <v>0.0247</v>
      </c>
      <c r="L136" s="410">
        <v>57265</v>
      </c>
      <c r="M136" s="411">
        <v>57243</v>
      </c>
      <c r="N136" s="411">
        <f t="shared" si="29"/>
        <v>22</v>
      </c>
      <c r="O136" s="411">
        <f t="shared" si="30"/>
        <v>-2200</v>
      </c>
      <c r="P136" s="411">
        <f t="shared" si="31"/>
        <v>-0.0022</v>
      </c>
      <c r="Q136" s="622"/>
    </row>
    <row r="137" spans="1:17" s="618" customFormat="1" ht="15.75" customHeight="1">
      <c r="A137" s="436">
        <v>27</v>
      </c>
      <c r="B137" s="437" t="s">
        <v>72</v>
      </c>
      <c r="C137" s="440">
        <v>4902578</v>
      </c>
      <c r="D137" s="43" t="s">
        <v>12</v>
      </c>
      <c r="E137" s="44" t="s">
        <v>347</v>
      </c>
      <c r="F137" s="446">
        <v>-100</v>
      </c>
      <c r="G137" s="410">
        <v>0</v>
      </c>
      <c r="H137" s="411">
        <v>0</v>
      </c>
      <c r="I137" s="331">
        <f t="shared" si="26"/>
        <v>0</v>
      </c>
      <c r="J137" s="331">
        <f t="shared" si="27"/>
        <v>0</v>
      </c>
      <c r="K137" s="331">
        <f t="shared" si="28"/>
        <v>0</v>
      </c>
      <c r="L137" s="410">
        <v>0</v>
      </c>
      <c r="M137" s="411">
        <v>0</v>
      </c>
      <c r="N137" s="411">
        <f t="shared" si="29"/>
        <v>0</v>
      </c>
      <c r="O137" s="411">
        <f t="shared" si="30"/>
        <v>0</v>
      </c>
      <c r="P137" s="411">
        <f t="shared" si="31"/>
        <v>0</v>
      </c>
      <c r="Q137" s="678"/>
    </row>
    <row r="138" spans="1:17" s="618" customFormat="1" ht="15.75" customHeight="1">
      <c r="A138" s="436">
        <v>28</v>
      </c>
      <c r="B138" s="437" t="s">
        <v>73</v>
      </c>
      <c r="C138" s="440">
        <v>4902538</v>
      </c>
      <c r="D138" s="43" t="s">
        <v>12</v>
      </c>
      <c r="E138" s="44" t="s">
        <v>347</v>
      </c>
      <c r="F138" s="446">
        <v>-100</v>
      </c>
      <c r="G138" s="410">
        <v>999762</v>
      </c>
      <c r="H138" s="411">
        <v>999785</v>
      </c>
      <c r="I138" s="331">
        <f t="shared" si="26"/>
        <v>-23</v>
      </c>
      <c r="J138" s="331">
        <f t="shared" si="27"/>
        <v>2300</v>
      </c>
      <c r="K138" s="331">
        <f t="shared" si="28"/>
        <v>0.0023</v>
      </c>
      <c r="L138" s="410">
        <v>999988</v>
      </c>
      <c r="M138" s="411">
        <v>999990</v>
      </c>
      <c r="N138" s="411">
        <f t="shared" si="29"/>
        <v>-2</v>
      </c>
      <c r="O138" s="411">
        <f t="shared" si="30"/>
        <v>200</v>
      </c>
      <c r="P138" s="411">
        <f t="shared" si="31"/>
        <v>0.0002</v>
      </c>
      <c r="Q138" s="622"/>
    </row>
    <row r="139" spans="1:17" s="618" customFormat="1" ht="15.75" customHeight="1">
      <c r="A139" s="436">
        <v>29</v>
      </c>
      <c r="B139" s="437" t="s">
        <v>59</v>
      </c>
      <c r="C139" s="440">
        <v>4902527</v>
      </c>
      <c r="D139" s="43" t="s">
        <v>12</v>
      </c>
      <c r="E139" s="44" t="s">
        <v>347</v>
      </c>
      <c r="F139" s="446">
        <v>-100</v>
      </c>
      <c r="G139" s="410">
        <v>0</v>
      </c>
      <c r="H139" s="411">
        <v>0</v>
      </c>
      <c r="I139" s="331">
        <f t="shared" si="26"/>
        <v>0</v>
      </c>
      <c r="J139" s="331">
        <f t="shared" si="27"/>
        <v>0</v>
      </c>
      <c r="K139" s="331">
        <f t="shared" si="28"/>
        <v>0</v>
      </c>
      <c r="L139" s="410">
        <v>0</v>
      </c>
      <c r="M139" s="411">
        <v>0</v>
      </c>
      <c r="N139" s="411">
        <f t="shared" si="29"/>
        <v>0</v>
      </c>
      <c r="O139" s="411">
        <f t="shared" si="30"/>
        <v>0</v>
      </c>
      <c r="P139" s="411">
        <f t="shared" si="31"/>
        <v>0</v>
      </c>
      <c r="Q139" s="622"/>
    </row>
    <row r="140" spans="1:17" ht="15.75" customHeight="1">
      <c r="A140" s="436"/>
      <c r="B140" s="439" t="s">
        <v>74</v>
      </c>
      <c r="C140" s="440"/>
      <c r="D140" s="43"/>
      <c r="E140" s="43"/>
      <c r="F140" s="446"/>
      <c r="G140" s="468"/>
      <c r="H140" s="464"/>
      <c r="I140" s="464"/>
      <c r="J140" s="464"/>
      <c r="K140" s="464"/>
      <c r="L140" s="407"/>
      <c r="M140" s="408"/>
      <c r="N140" s="408"/>
      <c r="O140" s="408"/>
      <c r="P140" s="408"/>
      <c r="Q140" s="171"/>
    </row>
    <row r="141" spans="1:17" s="618" customFormat="1" ht="15.75" customHeight="1">
      <c r="A141" s="436">
        <v>30</v>
      </c>
      <c r="B141" s="437" t="s">
        <v>75</v>
      </c>
      <c r="C141" s="440">
        <v>4902540</v>
      </c>
      <c r="D141" s="43" t="s">
        <v>12</v>
      </c>
      <c r="E141" s="44" t="s">
        <v>347</v>
      </c>
      <c r="F141" s="446">
        <v>-100</v>
      </c>
      <c r="G141" s="410">
        <v>1873</v>
      </c>
      <c r="H141" s="411">
        <v>1871</v>
      </c>
      <c r="I141" s="331">
        <f>G141-H141</f>
        <v>2</v>
      </c>
      <c r="J141" s="331">
        <f>$F141*I141</f>
        <v>-200</v>
      </c>
      <c r="K141" s="331">
        <f>J141/1000000</f>
        <v>-0.0002</v>
      </c>
      <c r="L141" s="410">
        <v>2630</v>
      </c>
      <c r="M141" s="411">
        <v>1895</v>
      </c>
      <c r="N141" s="411">
        <f>L141-M141</f>
        <v>735</v>
      </c>
      <c r="O141" s="411">
        <f>$F141*N141</f>
        <v>-73500</v>
      </c>
      <c r="P141" s="411">
        <f>O141/1000000</f>
        <v>-0.0735</v>
      </c>
      <c r="Q141" s="640"/>
    </row>
    <row r="142" spans="1:17" s="618" customFormat="1" ht="15.75" customHeight="1">
      <c r="A142" s="436">
        <v>31</v>
      </c>
      <c r="B142" s="437" t="s">
        <v>76</v>
      </c>
      <c r="C142" s="440">
        <v>4902542</v>
      </c>
      <c r="D142" s="43" t="s">
        <v>12</v>
      </c>
      <c r="E142" s="44" t="s">
        <v>347</v>
      </c>
      <c r="F142" s="446">
        <v>-100</v>
      </c>
      <c r="G142" s="410">
        <v>26955</v>
      </c>
      <c r="H142" s="411">
        <v>26385</v>
      </c>
      <c r="I142" s="331">
        <f>G142-H142</f>
        <v>570</v>
      </c>
      <c r="J142" s="331">
        <f>$F142*I142</f>
        <v>-57000</v>
      </c>
      <c r="K142" s="331">
        <f>J142/1000000</f>
        <v>-0.057</v>
      </c>
      <c r="L142" s="410">
        <v>66501</v>
      </c>
      <c r="M142" s="411">
        <v>66470</v>
      </c>
      <c r="N142" s="411">
        <f>L142-M142</f>
        <v>31</v>
      </c>
      <c r="O142" s="411">
        <f>$F142*N142</f>
        <v>-3100</v>
      </c>
      <c r="P142" s="411">
        <f>O142/1000000</f>
        <v>-0.0031</v>
      </c>
      <c r="Q142" s="622"/>
    </row>
    <row r="143" spans="1:17" s="618" customFormat="1" ht="15.75" customHeight="1" thickBot="1">
      <c r="A143" s="620">
        <v>32</v>
      </c>
      <c r="B143" s="702" t="s">
        <v>77</v>
      </c>
      <c r="C143" s="441">
        <v>4902536</v>
      </c>
      <c r="D143" s="104" t="s">
        <v>12</v>
      </c>
      <c r="E143" s="692" t="s">
        <v>347</v>
      </c>
      <c r="F143" s="441">
        <v>-100</v>
      </c>
      <c r="G143" s="620">
        <v>4547</v>
      </c>
      <c r="H143" s="621">
        <v>3934</v>
      </c>
      <c r="I143" s="621">
        <f>G143-H143</f>
        <v>613</v>
      </c>
      <c r="J143" s="621">
        <f>$F143*I143</f>
        <v>-61300</v>
      </c>
      <c r="K143" s="621">
        <f>J143/1000000</f>
        <v>-0.0613</v>
      </c>
      <c r="L143" s="620">
        <v>109</v>
      </c>
      <c r="M143" s="621">
        <v>64</v>
      </c>
      <c r="N143" s="621">
        <f>L143-M143</f>
        <v>45</v>
      </c>
      <c r="O143" s="621">
        <f>$F143*N143</f>
        <v>-4500</v>
      </c>
      <c r="P143" s="621">
        <f>O143/1000000</f>
        <v>-0.0045</v>
      </c>
      <c r="Q143" s="620"/>
    </row>
    <row r="144" ht="13.5" thickTop="1"/>
    <row r="145" spans="4:16" ht="16.5">
      <c r="D145" s="22"/>
      <c r="K145" s="531">
        <f>SUM(K99:K143)</f>
        <v>3.4909666166666664</v>
      </c>
      <c r="L145" s="56"/>
      <c r="M145" s="56"/>
      <c r="N145" s="56"/>
      <c r="O145" s="56"/>
      <c r="P145" s="470">
        <f>SUM(P99:P143)</f>
        <v>0.08133333333333329</v>
      </c>
    </row>
    <row r="146" spans="11:16" ht="14.25">
      <c r="K146" s="56"/>
      <c r="L146" s="56"/>
      <c r="M146" s="56"/>
      <c r="N146" s="56"/>
      <c r="O146" s="56"/>
      <c r="P146" s="56"/>
    </row>
    <row r="147" spans="11:16" ht="14.25">
      <c r="K147" s="56"/>
      <c r="L147" s="56"/>
      <c r="M147" s="56"/>
      <c r="N147" s="56"/>
      <c r="O147" s="56"/>
      <c r="P147" s="56"/>
    </row>
    <row r="148" spans="17:18" ht="12.75">
      <c r="Q148" s="485" t="str">
        <f>NDPL!Q1</f>
        <v>MARCH-2016</v>
      </c>
      <c r="R148" s="293"/>
    </row>
    <row r="149" ht="13.5" thickBot="1"/>
    <row r="150" spans="1:17" ht="44.25" customHeight="1">
      <c r="A150" s="400"/>
      <c r="B150" s="398" t="s">
        <v>148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3"/>
    </row>
    <row r="151" spans="1:17" ht="19.5" customHeight="1">
      <c r="A151" s="261"/>
      <c r="B151" s="336" t="s">
        <v>149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54"/>
    </row>
    <row r="152" spans="1:17" ht="19.5" customHeight="1">
      <c r="A152" s="261"/>
      <c r="B152" s="332" t="s">
        <v>250</v>
      </c>
      <c r="C152" s="19"/>
      <c r="D152" s="19"/>
      <c r="E152" s="19"/>
      <c r="F152" s="19"/>
      <c r="G152" s="19"/>
      <c r="H152" s="19"/>
      <c r="I152" s="19"/>
      <c r="J152" s="19"/>
      <c r="K152" s="230">
        <f>K58</f>
        <v>-3.5307328000000013</v>
      </c>
      <c r="L152" s="230"/>
      <c r="M152" s="230"/>
      <c r="N152" s="230"/>
      <c r="O152" s="230"/>
      <c r="P152" s="230">
        <f>P58</f>
        <v>-7.7837748000000015</v>
      </c>
      <c r="Q152" s="54"/>
    </row>
    <row r="153" spans="1:17" ht="19.5" customHeight="1">
      <c r="A153" s="261"/>
      <c r="B153" s="332" t="s">
        <v>251</v>
      </c>
      <c r="C153" s="19"/>
      <c r="D153" s="19"/>
      <c r="E153" s="19"/>
      <c r="F153" s="19"/>
      <c r="G153" s="19"/>
      <c r="H153" s="19"/>
      <c r="I153" s="19"/>
      <c r="J153" s="19"/>
      <c r="K153" s="532">
        <f>K145</f>
        <v>3.4909666166666664</v>
      </c>
      <c r="L153" s="230"/>
      <c r="M153" s="230"/>
      <c r="N153" s="230"/>
      <c r="O153" s="230"/>
      <c r="P153" s="230">
        <f>P145</f>
        <v>0.08133333333333329</v>
      </c>
      <c r="Q153" s="54"/>
    </row>
    <row r="154" spans="1:17" ht="19.5" customHeight="1">
      <c r="A154" s="261"/>
      <c r="B154" s="332" t="s">
        <v>150</v>
      </c>
      <c r="C154" s="19"/>
      <c r="D154" s="19"/>
      <c r="E154" s="19"/>
      <c r="F154" s="19"/>
      <c r="G154" s="19"/>
      <c r="H154" s="19"/>
      <c r="I154" s="19"/>
      <c r="J154" s="19"/>
      <c r="K154" s="532">
        <f>'ROHTAK ROAD'!K47</f>
        <v>-1.4704</v>
      </c>
      <c r="L154" s="230"/>
      <c r="M154" s="230"/>
      <c r="N154" s="230"/>
      <c r="O154" s="230"/>
      <c r="P154" s="532">
        <f>'ROHTAK ROAD'!P47</f>
        <v>0.000175</v>
      </c>
      <c r="Q154" s="54"/>
    </row>
    <row r="155" spans="1:17" ht="19.5" customHeight="1">
      <c r="A155" s="261"/>
      <c r="B155" s="332" t="s">
        <v>151</v>
      </c>
      <c r="C155" s="19"/>
      <c r="D155" s="19"/>
      <c r="E155" s="19"/>
      <c r="F155" s="19"/>
      <c r="G155" s="19"/>
      <c r="H155" s="19"/>
      <c r="I155" s="19"/>
      <c r="J155" s="19"/>
      <c r="K155" s="532">
        <f>SUM(K152:K154)</f>
        <v>-1.5101661833333349</v>
      </c>
      <c r="L155" s="230"/>
      <c r="M155" s="230"/>
      <c r="N155" s="230"/>
      <c r="O155" s="230"/>
      <c r="P155" s="532">
        <f>SUM(P152:P154)</f>
        <v>-7.702266466666669</v>
      </c>
      <c r="Q155" s="54"/>
    </row>
    <row r="156" spans="1:17" ht="19.5" customHeight="1">
      <c r="A156" s="261"/>
      <c r="B156" s="336" t="s">
        <v>152</v>
      </c>
      <c r="C156" s="19"/>
      <c r="D156" s="19"/>
      <c r="E156" s="19"/>
      <c r="F156" s="19"/>
      <c r="G156" s="19"/>
      <c r="H156" s="19"/>
      <c r="I156" s="19"/>
      <c r="J156" s="19"/>
      <c r="K156" s="230"/>
      <c r="L156" s="230"/>
      <c r="M156" s="230"/>
      <c r="N156" s="230"/>
      <c r="O156" s="230"/>
      <c r="P156" s="230"/>
      <c r="Q156" s="54"/>
    </row>
    <row r="157" spans="1:17" ht="19.5" customHeight="1">
      <c r="A157" s="261"/>
      <c r="B157" s="332" t="s">
        <v>252</v>
      </c>
      <c r="C157" s="19"/>
      <c r="D157" s="19"/>
      <c r="E157" s="19"/>
      <c r="F157" s="19"/>
      <c r="G157" s="19"/>
      <c r="H157" s="19"/>
      <c r="I157" s="19"/>
      <c r="J157" s="19"/>
      <c r="K157" s="230">
        <f>K91</f>
        <v>2.089999999999999</v>
      </c>
      <c r="L157" s="230"/>
      <c r="M157" s="230"/>
      <c r="N157" s="230"/>
      <c r="O157" s="230"/>
      <c r="P157" s="230">
        <f>P91</f>
        <v>3.481</v>
      </c>
      <c r="Q157" s="54"/>
    </row>
    <row r="158" spans="1:17" ht="19.5" customHeight="1" thickBot="1">
      <c r="A158" s="262"/>
      <c r="B158" s="399" t="s">
        <v>153</v>
      </c>
      <c r="C158" s="55"/>
      <c r="D158" s="55"/>
      <c r="E158" s="55"/>
      <c r="F158" s="55"/>
      <c r="G158" s="55"/>
      <c r="H158" s="55"/>
      <c r="I158" s="55"/>
      <c r="J158" s="55"/>
      <c r="K158" s="533">
        <f>SUM(K155:K157)</f>
        <v>0.5798338166666641</v>
      </c>
      <c r="L158" s="228"/>
      <c r="M158" s="228"/>
      <c r="N158" s="228"/>
      <c r="O158" s="228"/>
      <c r="P158" s="227">
        <f>SUM(P155:P157)</f>
        <v>-4.221266466666669</v>
      </c>
      <c r="Q158" s="229"/>
    </row>
    <row r="159" ht="12.75">
      <c r="A159" s="261"/>
    </row>
    <row r="160" ht="12.75">
      <c r="A160" s="261"/>
    </row>
    <row r="161" ht="12.75">
      <c r="A161" s="261"/>
    </row>
    <row r="162" ht="13.5" thickBot="1">
      <c r="A162" s="262"/>
    </row>
    <row r="163" spans="1:17" ht="12.75">
      <c r="A163" s="255"/>
      <c r="B163" s="256"/>
      <c r="C163" s="256"/>
      <c r="D163" s="256"/>
      <c r="E163" s="256"/>
      <c r="F163" s="256"/>
      <c r="G163" s="256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23.25">
      <c r="A164" s="263" t="s">
        <v>328</v>
      </c>
      <c r="B164" s="247"/>
      <c r="C164" s="247"/>
      <c r="D164" s="247"/>
      <c r="E164" s="247"/>
      <c r="F164" s="247"/>
      <c r="G164" s="247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57"/>
      <c r="B165" s="247"/>
      <c r="C165" s="247"/>
      <c r="D165" s="247"/>
      <c r="E165" s="247"/>
      <c r="F165" s="247"/>
      <c r="G165" s="247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58"/>
      <c r="B166" s="259"/>
      <c r="C166" s="259"/>
      <c r="D166" s="259"/>
      <c r="E166" s="259"/>
      <c r="F166" s="259"/>
      <c r="G166" s="259"/>
      <c r="H166" s="19"/>
      <c r="I166" s="19"/>
      <c r="J166" s="19"/>
      <c r="K166" s="285" t="s">
        <v>340</v>
      </c>
      <c r="L166" s="19"/>
      <c r="M166" s="19"/>
      <c r="N166" s="19"/>
      <c r="O166" s="19"/>
      <c r="P166" s="285" t="s">
        <v>341</v>
      </c>
      <c r="Q166" s="54"/>
    </row>
    <row r="167" spans="1:17" ht="12.75">
      <c r="A167" s="260"/>
      <c r="B167" s="150"/>
      <c r="C167" s="150"/>
      <c r="D167" s="150"/>
      <c r="E167" s="150"/>
      <c r="F167" s="150"/>
      <c r="G167" s="150"/>
      <c r="H167" s="19"/>
      <c r="I167" s="19"/>
      <c r="J167" s="19"/>
      <c r="K167" s="19"/>
      <c r="L167" s="19"/>
      <c r="M167" s="19"/>
      <c r="N167" s="19"/>
      <c r="O167" s="19"/>
      <c r="P167" s="19"/>
      <c r="Q167" s="54"/>
    </row>
    <row r="168" spans="1:17" ht="12.75">
      <c r="A168" s="260"/>
      <c r="B168" s="150"/>
      <c r="C168" s="150"/>
      <c r="D168" s="150"/>
      <c r="E168" s="150"/>
      <c r="F168" s="150"/>
      <c r="G168" s="150"/>
      <c r="H168" s="19"/>
      <c r="I168" s="19"/>
      <c r="J168" s="19"/>
      <c r="K168" s="19"/>
      <c r="L168" s="19"/>
      <c r="M168" s="19"/>
      <c r="N168" s="19"/>
      <c r="O168" s="19"/>
      <c r="P168" s="19"/>
      <c r="Q168" s="54"/>
    </row>
    <row r="169" spans="1:17" ht="18">
      <c r="A169" s="264" t="s">
        <v>331</v>
      </c>
      <c r="B169" s="248"/>
      <c r="C169" s="248"/>
      <c r="D169" s="249"/>
      <c r="E169" s="249"/>
      <c r="F169" s="250"/>
      <c r="G169" s="249"/>
      <c r="H169" s="19"/>
      <c r="I169" s="19"/>
      <c r="J169" s="19"/>
      <c r="K169" s="472">
        <f>K158</f>
        <v>0.5798338166666641</v>
      </c>
      <c r="L169" s="249" t="s">
        <v>329</v>
      </c>
      <c r="M169" s="19"/>
      <c r="N169" s="19"/>
      <c r="O169" s="19"/>
      <c r="P169" s="472">
        <f>P158</f>
        <v>-4.221266466666669</v>
      </c>
      <c r="Q169" s="271" t="s">
        <v>329</v>
      </c>
    </row>
    <row r="170" spans="1:17" ht="18">
      <c r="A170" s="265"/>
      <c r="B170" s="251"/>
      <c r="C170" s="251"/>
      <c r="D170" s="247"/>
      <c r="E170" s="247"/>
      <c r="F170" s="252"/>
      <c r="G170" s="247"/>
      <c r="H170" s="19"/>
      <c r="I170" s="19"/>
      <c r="J170" s="19"/>
      <c r="K170" s="473"/>
      <c r="L170" s="247"/>
      <c r="M170" s="19"/>
      <c r="N170" s="19"/>
      <c r="O170" s="19"/>
      <c r="P170" s="473"/>
      <c r="Q170" s="272"/>
    </row>
    <row r="171" spans="1:17" ht="18">
      <c r="A171" s="266" t="s">
        <v>330</v>
      </c>
      <c r="B171" s="253"/>
      <c r="C171" s="48"/>
      <c r="D171" s="247"/>
      <c r="E171" s="247"/>
      <c r="F171" s="254"/>
      <c r="G171" s="249"/>
      <c r="H171" s="19"/>
      <c r="I171" s="19"/>
      <c r="J171" s="19"/>
      <c r="K171" s="473">
        <f>'STEPPED UP GENCO'!K40</f>
        <v>0.24675515759999997</v>
      </c>
      <c r="L171" s="249" t="s">
        <v>329</v>
      </c>
      <c r="M171" s="19"/>
      <c r="N171" s="19"/>
      <c r="O171" s="19"/>
      <c r="P171" s="473">
        <f>'STEPPED UP GENCO'!P40</f>
        <v>-1.9843913068999999</v>
      </c>
      <c r="Q171" s="271" t="s">
        <v>329</v>
      </c>
    </row>
    <row r="172" spans="1:17" ht="12.75">
      <c r="A172" s="26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54"/>
    </row>
    <row r="173" spans="1:17" ht="12.75">
      <c r="A173" s="26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54"/>
    </row>
    <row r="174" spans="1:17" ht="12.75">
      <c r="A174" s="26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54"/>
    </row>
    <row r="175" spans="1:17" ht="20.25">
      <c r="A175" s="261"/>
      <c r="B175" s="19"/>
      <c r="C175" s="19"/>
      <c r="D175" s="19"/>
      <c r="E175" s="19"/>
      <c r="F175" s="19"/>
      <c r="G175" s="19"/>
      <c r="H175" s="248"/>
      <c r="I175" s="248"/>
      <c r="J175" s="267" t="s">
        <v>332</v>
      </c>
      <c r="K175" s="427">
        <f>SUM(K169:K174)</f>
        <v>0.8265889742666641</v>
      </c>
      <c r="L175" s="267" t="s">
        <v>329</v>
      </c>
      <c r="M175" s="150"/>
      <c r="N175" s="19"/>
      <c r="O175" s="19"/>
      <c r="P175" s="427">
        <f>SUM(P169:P174)</f>
        <v>-6.205657773566669</v>
      </c>
      <c r="Q175" s="448" t="s">
        <v>329</v>
      </c>
    </row>
    <row r="176" spans="1:17" ht="13.5" thickBot="1">
      <c r="A176" s="262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17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8" max="255" man="1"/>
    <brk id="93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70" zoomScaleNormal="70" zoomScaleSheetLayoutView="70" workbookViewId="0" topLeftCell="A175">
      <selection activeCell="K100" sqref="K100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1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4.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9.8515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238</v>
      </c>
      <c r="P1" s="482" t="str">
        <f>NDPL!$Q$1</f>
        <v>MARCH-2016</v>
      </c>
      <c r="Q1" s="482"/>
    </row>
    <row r="2" ht="12.75">
      <c r="A2" s="17" t="s">
        <v>239</v>
      </c>
    </row>
    <row r="3" ht="20.25" customHeight="1">
      <c r="A3" s="474" t="s">
        <v>154</v>
      </c>
    </row>
    <row r="4" spans="1:16" ht="21" customHeight="1" thickBot="1">
      <c r="A4" s="475" t="s">
        <v>192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42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6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6" t="s">
        <v>6</v>
      </c>
      <c r="Q5" s="37" t="s">
        <v>310</v>
      </c>
    </row>
    <row r="6" ht="2.25" customHeight="1" hidden="1" thickBot="1" thickTop="1"/>
    <row r="7" spans="1:17" ht="19.5" customHeight="1" thickTop="1">
      <c r="A7" s="333"/>
      <c r="B7" s="334" t="s">
        <v>155</v>
      </c>
      <c r="C7" s="335"/>
      <c r="D7" s="39"/>
      <c r="E7" s="39"/>
      <c r="F7" s="39"/>
      <c r="G7" s="32"/>
      <c r="H7" s="636"/>
      <c r="I7" s="636"/>
      <c r="J7" s="636"/>
      <c r="K7" s="636"/>
      <c r="L7" s="637"/>
      <c r="M7" s="636"/>
      <c r="N7" s="636"/>
      <c r="O7" s="636"/>
      <c r="P7" s="636"/>
      <c r="Q7" s="170"/>
    </row>
    <row r="8" spans="1:17" s="618" customFormat="1" ht="24" customHeight="1">
      <c r="A8" s="309">
        <v>1</v>
      </c>
      <c r="B8" s="369" t="s">
        <v>156</v>
      </c>
      <c r="C8" s="370">
        <v>4865170</v>
      </c>
      <c r="D8" s="144" t="s">
        <v>12</v>
      </c>
      <c r="E8" s="110" t="s">
        <v>347</v>
      </c>
      <c r="F8" s="379">
        <v>5000</v>
      </c>
      <c r="G8" s="410">
        <v>999710</v>
      </c>
      <c r="H8" s="411">
        <v>999729</v>
      </c>
      <c r="I8" s="383">
        <f aca="true" t="shared" si="0" ref="I8:I16">G8-H8</f>
        <v>-19</v>
      </c>
      <c r="J8" s="383">
        <f>$F8*I8</f>
        <v>-95000</v>
      </c>
      <c r="K8" s="383">
        <f>J8/1000000</f>
        <v>-0.095</v>
      </c>
      <c r="L8" s="410">
        <v>999829</v>
      </c>
      <c r="M8" s="411">
        <v>999877</v>
      </c>
      <c r="N8" s="383">
        <f aca="true" t="shared" si="1" ref="N8:N16">L8-M8</f>
        <v>-48</v>
      </c>
      <c r="O8" s="383">
        <f>$F8*N8</f>
        <v>-240000</v>
      </c>
      <c r="P8" s="383">
        <f>O8/1000000</f>
        <v>-0.24</v>
      </c>
      <c r="Q8" s="640"/>
    </row>
    <row r="9" spans="1:17" s="618" customFormat="1" ht="24.75" customHeight="1">
      <c r="A9" s="309">
        <v>2</v>
      </c>
      <c r="B9" s="369" t="s">
        <v>157</v>
      </c>
      <c r="C9" s="370">
        <v>4865095</v>
      </c>
      <c r="D9" s="144" t="s">
        <v>12</v>
      </c>
      <c r="E9" s="110" t="s">
        <v>347</v>
      </c>
      <c r="F9" s="379">
        <v>1333.33</v>
      </c>
      <c r="G9" s="410">
        <v>984227</v>
      </c>
      <c r="H9" s="411">
        <v>984261</v>
      </c>
      <c r="I9" s="383">
        <f t="shared" si="0"/>
        <v>-34</v>
      </c>
      <c r="J9" s="383">
        <f aca="true" t="shared" si="2" ref="J9:J84">$F9*I9</f>
        <v>-45333.22</v>
      </c>
      <c r="K9" s="383">
        <f aca="true" t="shared" si="3" ref="K9:K84">J9/1000000</f>
        <v>-0.04533322</v>
      </c>
      <c r="L9" s="410">
        <v>673018</v>
      </c>
      <c r="M9" s="411">
        <v>673035</v>
      </c>
      <c r="N9" s="383">
        <f t="shared" si="1"/>
        <v>-17</v>
      </c>
      <c r="O9" s="383">
        <f aca="true" t="shared" si="4" ref="O9:O84">$F9*N9</f>
        <v>-22666.61</v>
      </c>
      <c r="P9" s="638">
        <f aca="true" t="shared" si="5" ref="P9:P84">O9/1000000</f>
        <v>-0.02266661</v>
      </c>
      <c r="Q9" s="647"/>
    </row>
    <row r="10" spans="1:17" s="618" customFormat="1" ht="22.5" customHeight="1">
      <c r="A10" s="309">
        <v>3</v>
      </c>
      <c r="B10" s="369" t="s">
        <v>158</v>
      </c>
      <c r="C10" s="370">
        <v>4865166</v>
      </c>
      <c r="D10" s="144" t="s">
        <v>12</v>
      </c>
      <c r="E10" s="110" t="s">
        <v>347</v>
      </c>
      <c r="F10" s="379">
        <v>5000</v>
      </c>
      <c r="G10" s="410">
        <v>10010</v>
      </c>
      <c r="H10" s="411">
        <v>10016</v>
      </c>
      <c r="I10" s="383">
        <f t="shared" si="0"/>
        <v>-6</v>
      </c>
      <c r="J10" s="383">
        <f t="shared" si="2"/>
        <v>-30000</v>
      </c>
      <c r="K10" s="383">
        <f t="shared" si="3"/>
        <v>-0.03</v>
      </c>
      <c r="L10" s="410">
        <v>71084</v>
      </c>
      <c r="M10" s="411">
        <v>71125</v>
      </c>
      <c r="N10" s="383">
        <f t="shared" si="1"/>
        <v>-41</v>
      </c>
      <c r="O10" s="383">
        <f t="shared" si="4"/>
        <v>-205000</v>
      </c>
      <c r="P10" s="383">
        <f t="shared" si="5"/>
        <v>-0.205</v>
      </c>
      <c r="Q10" s="641"/>
    </row>
    <row r="11" spans="1:17" s="618" customFormat="1" ht="22.5" customHeight="1">
      <c r="A11" s="309">
        <v>4</v>
      </c>
      <c r="B11" s="369" t="s">
        <v>159</v>
      </c>
      <c r="C11" s="370">
        <v>4865151</v>
      </c>
      <c r="D11" s="144" t="s">
        <v>12</v>
      </c>
      <c r="E11" s="110" t="s">
        <v>347</v>
      </c>
      <c r="F11" s="379">
        <v>1000</v>
      </c>
      <c r="G11" s="410">
        <v>14830</v>
      </c>
      <c r="H11" s="411">
        <v>14865</v>
      </c>
      <c r="I11" s="383">
        <f t="shared" si="0"/>
        <v>-35</v>
      </c>
      <c r="J11" s="383">
        <f t="shared" si="2"/>
        <v>-35000</v>
      </c>
      <c r="K11" s="383">
        <f t="shared" si="3"/>
        <v>-0.035</v>
      </c>
      <c r="L11" s="410">
        <v>58</v>
      </c>
      <c r="M11" s="411">
        <v>167</v>
      </c>
      <c r="N11" s="383">
        <f t="shared" si="1"/>
        <v>-109</v>
      </c>
      <c r="O11" s="383">
        <f t="shared" si="4"/>
        <v>-109000</v>
      </c>
      <c r="P11" s="383">
        <f t="shared" si="5"/>
        <v>-0.109</v>
      </c>
      <c r="Q11" s="646"/>
    </row>
    <row r="12" spans="1:17" s="618" customFormat="1" ht="22.5" customHeight="1">
      <c r="A12" s="309">
        <v>5</v>
      </c>
      <c r="B12" s="369" t="s">
        <v>160</v>
      </c>
      <c r="C12" s="370">
        <v>4865152</v>
      </c>
      <c r="D12" s="144" t="s">
        <v>12</v>
      </c>
      <c r="E12" s="110" t="s">
        <v>347</v>
      </c>
      <c r="F12" s="379">
        <v>300</v>
      </c>
      <c r="G12" s="410">
        <v>1605</v>
      </c>
      <c r="H12" s="411">
        <v>1605</v>
      </c>
      <c r="I12" s="383">
        <f t="shared" si="0"/>
        <v>0</v>
      </c>
      <c r="J12" s="383">
        <f t="shared" si="2"/>
        <v>0</v>
      </c>
      <c r="K12" s="383">
        <f t="shared" si="3"/>
        <v>0</v>
      </c>
      <c r="L12" s="410">
        <v>112</v>
      </c>
      <c r="M12" s="411">
        <v>112</v>
      </c>
      <c r="N12" s="383">
        <f t="shared" si="1"/>
        <v>0</v>
      </c>
      <c r="O12" s="383">
        <f t="shared" si="4"/>
        <v>0</v>
      </c>
      <c r="P12" s="383">
        <f t="shared" si="5"/>
        <v>0</v>
      </c>
      <c r="Q12" s="687"/>
    </row>
    <row r="13" spans="1:17" s="618" customFormat="1" ht="22.5" customHeight="1">
      <c r="A13" s="309">
        <v>6</v>
      </c>
      <c r="B13" s="369" t="s">
        <v>161</v>
      </c>
      <c r="C13" s="370">
        <v>4865111</v>
      </c>
      <c r="D13" s="144" t="s">
        <v>12</v>
      </c>
      <c r="E13" s="110" t="s">
        <v>347</v>
      </c>
      <c r="F13" s="379">
        <v>100</v>
      </c>
      <c r="G13" s="410">
        <v>9757</v>
      </c>
      <c r="H13" s="411">
        <v>9729</v>
      </c>
      <c r="I13" s="383">
        <f>G13-H13</f>
        <v>28</v>
      </c>
      <c r="J13" s="383">
        <f>$F13*I13</f>
        <v>2800</v>
      </c>
      <c r="K13" s="383">
        <f>J13/1000000</f>
        <v>0.0028</v>
      </c>
      <c r="L13" s="410">
        <v>603</v>
      </c>
      <c r="M13" s="411">
        <v>348</v>
      </c>
      <c r="N13" s="383">
        <f>L13-M13</f>
        <v>255</v>
      </c>
      <c r="O13" s="383">
        <f>$F13*N13</f>
        <v>25500</v>
      </c>
      <c r="P13" s="383">
        <f>O13/1000000</f>
        <v>0.0255</v>
      </c>
      <c r="Q13" s="641"/>
    </row>
    <row r="14" spans="1:17" ht="22.5" customHeight="1">
      <c r="A14" s="309">
        <v>7</v>
      </c>
      <c r="B14" s="369" t="s">
        <v>162</v>
      </c>
      <c r="C14" s="370">
        <v>4865140</v>
      </c>
      <c r="D14" s="144" t="s">
        <v>12</v>
      </c>
      <c r="E14" s="110" t="s">
        <v>347</v>
      </c>
      <c r="F14" s="379">
        <v>75</v>
      </c>
      <c r="G14" s="410">
        <v>703167</v>
      </c>
      <c r="H14" s="411">
        <v>704178</v>
      </c>
      <c r="I14" s="383">
        <f t="shared" si="0"/>
        <v>-1011</v>
      </c>
      <c r="J14" s="383">
        <f>$F14*I14</f>
        <v>-75825</v>
      </c>
      <c r="K14" s="383">
        <f>J14/1000000</f>
        <v>-0.075825</v>
      </c>
      <c r="L14" s="410">
        <v>26937</v>
      </c>
      <c r="M14" s="411">
        <v>27094</v>
      </c>
      <c r="N14" s="383">
        <f t="shared" si="1"/>
        <v>-157</v>
      </c>
      <c r="O14" s="383">
        <f>$F14*N14</f>
        <v>-11775</v>
      </c>
      <c r="P14" s="383">
        <f>O14/1000000</f>
        <v>-0.011775</v>
      </c>
      <c r="Q14" s="489"/>
    </row>
    <row r="15" spans="1:17" s="618" customFormat="1" ht="22.5" customHeight="1">
      <c r="A15" s="309">
        <v>8</v>
      </c>
      <c r="B15" s="741" t="s">
        <v>163</v>
      </c>
      <c r="C15" s="370">
        <v>4865148</v>
      </c>
      <c r="D15" s="144" t="s">
        <v>12</v>
      </c>
      <c r="E15" s="110" t="s">
        <v>347</v>
      </c>
      <c r="F15" s="379">
        <v>75</v>
      </c>
      <c r="G15" s="410">
        <v>989947</v>
      </c>
      <c r="H15" s="411">
        <v>990300</v>
      </c>
      <c r="I15" s="383">
        <f t="shared" si="0"/>
        <v>-353</v>
      </c>
      <c r="J15" s="383">
        <f t="shared" si="2"/>
        <v>-26475</v>
      </c>
      <c r="K15" s="383">
        <f t="shared" si="3"/>
        <v>-0.026475</v>
      </c>
      <c r="L15" s="410">
        <v>998551</v>
      </c>
      <c r="M15" s="411">
        <v>999121</v>
      </c>
      <c r="N15" s="383">
        <f t="shared" si="1"/>
        <v>-570</v>
      </c>
      <c r="O15" s="383">
        <f t="shared" si="4"/>
        <v>-42750</v>
      </c>
      <c r="P15" s="383">
        <f t="shared" si="5"/>
        <v>-0.04275</v>
      </c>
      <c r="Q15" s="641"/>
    </row>
    <row r="16" spans="1:17" ht="18">
      <c r="A16" s="309">
        <v>9</v>
      </c>
      <c r="B16" s="369" t="s">
        <v>164</v>
      </c>
      <c r="C16" s="370">
        <v>4865181</v>
      </c>
      <c r="D16" s="144" t="s">
        <v>12</v>
      </c>
      <c r="E16" s="110" t="s">
        <v>347</v>
      </c>
      <c r="F16" s="379">
        <v>900</v>
      </c>
      <c r="G16" s="410">
        <v>997456</v>
      </c>
      <c r="H16" s="411">
        <v>997528</v>
      </c>
      <c r="I16" s="383">
        <f t="shared" si="0"/>
        <v>-72</v>
      </c>
      <c r="J16" s="383">
        <f t="shared" si="2"/>
        <v>-64800</v>
      </c>
      <c r="K16" s="383">
        <f t="shared" si="3"/>
        <v>-0.0648</v>
      </c>
      <c r="L16" s="410">
        <v>998446</v>
      </c>
      <c r="M16" s="411">
        <v>998564</v>
      </c>
      <c r="N16" s="383">
        <f t="shared" si="1"/>
        <v>-118</v>
      </c>
      <c r="O16" s="383">
        <f t="shared" si="4"/>
        <v>-106200</v>
      </c>
      <c r="P16" s="383">
        <f t="shared" si="5"/>
        <v>-0.1062</v>
      </c>
      <c r="Q16" s="604"/>
    </row>
    <row r="17" spans="1:17" ht="15.75" customHeight="1">
      <c r="A17" s="309"/>
      <c r="B17" s="371" t="s">
        <v>165</v>
      </c>
      <c r="C17" s="370"/>
      <c r="D17" s="144"/>
      <c r="E17" s="144"/>
      <c r="F17" s="379"/>
      <c r="G17" s="540"/>
      <c r="H17" s="539"/>
      <c r="I17" s="385"/>
      <c r="J17" s="385"/>
      <c r="K17" s="388"/>
      <c r="L17" s="386"/>
      <c r="M17" s="385"/>
      <c r="N17" s="385"/>
      <c r="O17" s="385"/>
      <c r="P17" s="388"/>
      <c r="Q17" s="376"/>
    </row>
    <row r="18" spans="1:17" s="618" customFormat="1" ht="22.5" customHeight="1">
      <c r="A18" s="309">
        <v>10</v>
      </c>
      <c r="B18" s="369" t="s">
        <v>15</v>
      </c>
      <c r="C18" s="370">
        <v>5128454</v>
      </c>
      <c r="D18" s="144" t="s">
        <v>12</v>
      </c>
      <c r="E18" s="110" t="s">
        <v>347</v>
      </c>
      <c r="F18" s="379">
        <v>-500</v>
      </c>
      <c r="G18" s="410">
        <v>2380</v>
      </c>
      <c r="H18" s="411">
        <v>2378</v>
      </c>
      <c r="I18" s="383">
        <f>G18-H18</f>
        <v>2</v>
      </c>
      <c r="J18" s="383">
        <f t="shared" si="2"/>
        <v>-1000</v>
      </c>
      <c r="K18" s="383">
        <f t="shared" si="3"/>
        <v>-0.001</v>
      </c>
      <c r="L18" s="410">
        <v>994659</v>
      </c>
      <c r="M18" s="411">
        <v>994666</v>
      </c>
      <c r="N18" s="383">
        <f>L18-M18</f>
        <v>-7</v>
      </c>
      <c r="O18" s="383">
        <f t="shared" si="4"/>
        <v>3500</v>
      </c>
      <c r="P18" s="383">
        <f t="shared" si="5"/>
        <v>0.0035</v>
      </c>
      <c r="Q18" s="641"/>
    </row>
    <row r="19" spans="1:17" ht="22.5" customHeight="1">
      <c r="A19" s="309">
        <v>11</v>
      </c>
      <c r="B19" s="338" t="s">
        <v>16</v>
      </c>
      <c r="C19" s="370">
        <v>4864974</v>
      </c>
      <c r="D19" s="98" t="s">
        <v>12</v>
      </c>
      <c r="E19" s="110" t="s">
        <v>347</v>
      </c>
      <c r="F19" s="379">
        <v>-1000</v>
      </c>
      <c r="G19" s="407">
        <v>988804</v>
      </c>
      <c r="H19" s="408">
        <v>988154</v>
      </c>
      <c r="I19" s="385">
        <f>G19-H19</f>
        <v>650</v>
      </c>
      <c r="J19" s="385">
        <f t="shared" si="2"/>
        <v>-650000</v>
      </c>
      <c r="K19" s="385">
        <f t="shared" si="3"/>
        <v>-0.65</v>
      </c>
      <c r="L19" s="407">
        <v>948085</v>
      </c>
      <c r="M19" s="408">
        <v>948088</v>
      </c>
      <c r="N19" s="385">
        <f>L19-M19</f>
        <v>-3</v>
      </c>
      <c r="O19" s="385">
        <f t="shared" si="4"/>
        <v>3000</v>
      </c>
      <c r="P19" s="385">
        <f t="shared" si="5"/>
        <v>0.003</v>
      </c>
      <c r="Q19" s="376"/>
    </row>
    <row r="20" spans="1:17" s="618" customFormat="1" ht="22.5" customHeight="1">
      <c r="A20" s="309">
        <v>12</v>
      </c>
      <c r="B20" s="369" t="s">
        <v>17</v>
      </c>
      <c r="C20" s="370">
        <v>5100234</v>
      </c>
      <c r="D20" s="144" t="s">
        <v>12</v>
      </c>
      <c r="E20" s="110" t="s">
        <v>347</v>
      </c>
      <c r="F20" s="379">
        <v>-1000</v>
      </c>
      <c r="G20" s="410">
        <v>996121</v>
      </c>
      <c r="H20" s="411">
        <v>995933</v>
      </c>
      <c r="I20" s="383">
        <f>G20-H20</f>
        <v>188</v>
      </c>
      <c r="J20" s="383">
        <f t="shared" si="2"/>
        <v>-188000</v>
      </c>
      <c r="K20" s="383">
        <f t="shared" si="3"/>
        <v>-0.188</v>
      </c>
      <c r="L20" s="410">
        <v>996155</v>
      </c>
      <c r="M20" s="411">
        <v>996157</v>
      </c>
      <c r="N20" s="383">
        <f>L20-M20</f>
        <v>-2</v>
      </c>
      <c r="O20" s="383">
        <f t="shared" si="4"/>
        <v>2000</v>
      </c>
      <c r="P20" s="383">
        <f t="shared" si="5"/>
        <v>0.002</v>
      </c>
      <c r="Q20" s="641"/>
    </row>
    <row r="21" spans="1:17" s="618" customFormat="1" ht="22.5" customHeight="1">
      <c r="A21" s="309">
        <v>13</v>
      </c>
      <c r="B21" s="369" t="s">
        <v>166</v>
      </c>
      <c r="C21" s="370">
        <v>4902499</v>
      </c>
      <c r="D21" s="144" t="s">
        <v>12</v>
      </c>
      <c r="E21" s="110" t="s">
        <v>347</v>
      </c>
      <c r="F21" s="379">
        <v>-1000</v>
      </c>
      <c r="G21" s="410">
        <v>512</v>
      </c>
      <c r="H21" s="411">
        <v>287</v>
      </c>
      <c r="I21" s="383">
        <f>G21-H21</f>
        <v>225</v>
      </c>
      <c r="J21" s="383">
        <f>$F21*I21</f>
        <v>-225000</v>
      </c>
      <c r="K21" s="383">
        <f>J21/1000000</f>
        <v>-0.225</v>
      </c>
      <c r="L21" s="410">
        <v>999998</v>
      </c>
      <c r="M21" s="411">
        <v>999999</v>
      </c>
      <c r="N21" s="383">
        <f>L21-M21</f>
        <v>-1</v>
      </c>
      <c r="O21" s="383">
        <f>$F21*N21</f>
        <v>1000</v>
      </c>
      <c r="P21" s="383">
        <f>O21/1000000</f>
        <v>0.001</v>
      </c>
      <c r="Q21" s="641"/>
    </row>
    <row r="22" spans="1:17" s="618" customFormat="1" ht="22.5" customHeight="1">
      <c r="A22" s="309">
        <v>14</v>
      </c>
      <c r="B22" s="369" t="s">
        <v>443</v>
      </c>
      <c r="C22" s="370">
        <v>5295169</v>
      </c>
      <c r="D22" s="144" t="s">
        <v>12</v>
      </c>
      <c r="E22" s="110" t="s">
        <v>347</v>
      </c>
      <c r="F22" s="379">
        <v>-1000</v>
      </c>
      <c r="G22" s="410">
        <v>998395</v>
      </c>
      <c r="H22" s="411">
        <v>998903</v>
      </c>
      <c r="I22" s="383">
        <f>G22-H22</f>
        <v>-508</v>
      </c>
      <c r="J22" s="383">
        <f>$F22*I22</f>
        <v>508000</v>
      </c>
      <c r="K22" s="383">
        <f>J22/1000000</f>
        <v>0.508</v>
      </c>
      <c r="L22" s="410">
        <v>999979</v>
      </c>
      <c r="M22" s="411">
        <v>1000000</v>
      </c>
      <c r="N22" s="383">
        <f>L22-M22</f>
        <v>-21</v>
      </c>
      <c r="O22" s="383">
        <f>$F22*N22</f>
        <v>21000</v>
      </c>
      <c r="P22" s="383">
        <f>O22/1000000</f>
        <v>0.021</v>
      </c>
      <c r="Q22" s="641"/>
    </row>
    <row r="23" spans="1:17" ht="17.25" customHeight="1">
      <c r="A23" s="309"/>
      <c r="B23" s="371" t="s">
        <v>167</v>
      </c>
      <c r="C23" s="370"/>
      <c r="D23" s="144"/>
      <c r="E23" s="144"/>
      <c r="F23" s="379"/>
      <c r="G23" s="540"/>
      <c r="H23" s="539"/>
      <c r="I23" s="385"/>
      <c r="J23" s="385"/>
      <c r="K23" s="385"/>
      <c r="L23" s="386"/>
      <c r="M23" s="385"/>
      <c r="N23" s="385"/>
      <c r="O23" s="385"/>
      <c r="P23" s="385"/>
      <c r="Q23" s="376"/>
    </row>
    <row r="24" spans="1:17" s="618" customFormat="1" ht="18.75" customHeight="1">
      <c r="A24" s="309">
        <v>15</v>
      </c>
      <c r="B24" s="369" t="s">
        <v>15</v>
      </c>
      <c r="C24" s="370">
        <v>5128437</v>
      </c>
      <c r="D24" s="144" t="s">
        <v>12</v>
      </c>
      <c r="E24" s="110" t="s">
        <v>347</v>
      </c>
      <c r="F24" s="379">
        <v>-1000</v>
      </c>
      <c r="G24" s="410">
        <v>981942</v>
      </c>
      <c r="H24" s="411">
        <v>981176</v>
      </c>
      <c r="I24" s="383">
        <f>G24-H24</f>
        <v>766</v>
      </c>
      <c r="J24" s="383">
        <f t="shared" si="2"/>
        <v>-766000</v>
      </c>
      <c r="K24" s="383">
        <f t="shared" si="3"/>
        <v>-0.766</v>
      </c>
      <c r="L24" s="410">
        <v>969967</v>
      </c>
      <c r="M24" s="411">
        <v>969967</v>
      </c>
      <c r="N24" s="383">
        <f>L24-M24</f>
        <v>0</v>
      </c>
      <c r="O24" s="383">
        <f t="shared" si="4"/>
        <v>0</v>
      </c>
      <c r="P24" s="383">
        <f t="shared" si="5"/>
        <v>0</v>
      </c>
      <c r="Q24" s="677"/>
    </row>
    <row r="25" spans="1:17" s="618" customFormat="1" ht="17.25" customHeight="1">
      <c r="A25" s="309">
        <v>16</v>
      </c>
      <c r="B25" s="369" t="s">
        <v>16</v>
      </c>
      <c r="C25" s="370">
        <v>5128440</v>
      </c>
      <c r="D25" s="144" t="s">
        <v>12</v>
      </c>
      <c r="E25" s="110" t="s">
        <v>347</v>
      </c>
      <c r="F25" s="379">
        <v>-1000</v>
      </c>
      <c r="G25" s="410">
        <v>50254</v>
      </c>
      <c r="H25" s="411">
        <v>49073</v>
      </c>
      <c r="I25" s="383">
        <f>G25-H25</f>
        <v>1181</v>
      </c>
      <c r="J25" s="383">
        <f t="shared" si="2"/>
        <v>-1181000</v>
      </c>
      <c r="K25" s="383">
        <f t="shared" si="3"/>
        <v>-1.181</v>
      </c>
      <c r="L25" s="410">
        <v>983575</v>
      </c>
      <c r="M25" s="411">
        <v>983571</v>
      </c>
      <c r="N25" s="383">
        <f>L25-M25</f>
        <v>4</v>
      </c>
      <c r="O25" s="383">
        <f t="shared" si="4"/>
        <v>-4000</v>
      </c>
      <c r="P25" s="383">
        <f t="shared" si="5"/>
        <v>-0.004</v>
      </c>
      <c r="Q25" s="669" t="s">
        <v>457</v>
      </c>
    </row>
    <row r="26" spans="1:17" s="618" customFormat="1" ht="17.25" customHeight="1">
      <c r="A26" s="309">
        <v>17</v>
      </c>
      <c r="B26" s="369" t="s">
        <v>17</v>
      </c>
      <c r="C26" s="370">
        <v>5128460</v>
      </c>
      <c r="D26" s="144" t="s">
        <v>12</v>
      </c>
      <c r="E26" s="110" t="s">
        <v>347</v>
      </c>
      <c r="F26" s="379">
        <v>-1000</v>
      </c>
      <c r="G26" s="410">
        <v>36600</v>
      </c>
      <c r="H26" s="411">
        <v>36479</v>
      </c>
      <c r="I26" s="383">
        <f>G26-H26</f>
        <v>121</v>
      </c>
      <c r="J26" s="383">
        <f>$F26*I26</f>
        <v>-121000</v>
      </c>
      <c r="K26" s="383">
        <f>J26/1000000</f>
        <v>-0.121</v>
      </c>
      <c r="L26" s="410">
        <v>992396</v>
      </c>
      <c r="M26" s="411">
        <v>992400</v>
      </c>
      <c r="N26" s="383">
        <f>L26-M26</f>
        <v>-4</v>
      </c>
      <c r="O26" s="383">
        <f>$F26*N26</f>
        <v>4000</v>
      </c>
      <c r="P26" s="383">
        <f>O26/1000000</f>
        <v>0.004</v>
      </c>
      <c r="Q26" s="677"/>
    </row>
    <row r="27" spans="1:17" s="618" customFormat="1" ht="17.25" customHeight="1">
      <c r="A27" s="309">
        <v>18</v>
      </c>
      <c r="B27" s="369" t="s">
        <v>166</v>
      </c>
      <c r="C27" s="370">
        <v>5295572</v>
      </c>
      <c r="D27" s="144" t="s">
        <v>12</v>
      </c>
      <c r="E27" s="110" t="s">
        <v>347</v>
      </c>
      <c r="F27" s="379">
        <v>-1000</v>
      </c>
      <c r="G27" s="410">
        <v>1000072</v>
      </c>
      <c r="H27" s="411">
        <v>999903</v>
      </c>
      <c r="I27" s="383">
        <f>G27-H27</f>
        <v>169</v>
      </c>
      <c r="J27" s="383">
        <f>$F27*I27</f>
        <v>-169000</v>
      </c>
      <c r="K27" s="383">
        <f>J27/1000000</f>
        <v>-0.169</v>
      </c>
      <c r="L27" s="410">
        <v>999999</v>
      </c>
      <c r="M27" s="411">
        <v>1000000</v>
      </c>
      <c r="N27" s="383">
        <f>L27-M27</f>
        <v>-1</v>
      </c>
      <c r="O27" s="383">
        <f>$F27*N27</f>
        <v>1000</v>
      </c>
      <c r="P27" s="383">
        <f>O27/1000000</f>
        <v>0.001</v>
      </c>
      <c r="Q27" s="669"/>
    </row>
    <row r="28" spans="1:17" ht="17.25" customHeight="1">
      <c r="A28" s="309"/>
      <c r="B28" s="336" t="s">
        <v>168</v>
      </c>
      <c r="C28" s="370"/>
      <c r="D28" s="98"/>
      <c r="E28" s="98"/>
      <c r="F28" s="379"/>
      <c r="G28" s="540"/>
      <c r="H28" s="539"/>
      <c r="I28" s="385"/>
      <c r="J28" s="385"/>
      <c r="K28" s="385"/>
      <c r="L28" s="386"/>
      <c r="M28" s="385"/>
      <c r="N28" s="385"/>
      <c r="O28" s="385"/>
      <c r="P28" s="385"/>
      <c r="Q28" s="376"/>
    </row>
    <row r="29" spans="1:17" s="618" customFormat="1" ht="18.75" customHeight="1">
      <c r="A29" s="309">
        <v>19</v>
      </c>
      <c r="B29" s="369" t="s">
        <v>15</v>
      </c>
      <c r="C29" s="370">
        <v>5128451</v>
      </c>
      <c r="D29" s="144" t="s">
        <v>12</v>
      </c>
      <c r="E29" s="110" t="s">
        <v>347</v>
      </c>
      <c r="F29" s="379">
        <v>-500</v>
      </c>
      <c r="G29" s="410">
        <v>627</v>
      </c>
      <c r="H29" s="411">
        <v>1331</v>
      </c>
      <c r="I29" s="383">
        <f>G29-H29</f>
        <v>-704</v>
      </c>
      <c r="J29" s="383">
        <f t="shared" si="2"/>
        <v>352000</v>
      </c>
      <c r="K29" s="383">
        <f t="shared" si="3"/>
        <v>0.352</v>
      </c>
      <c r="L29" s="410">
        <v>996461</v>
      </c>
      <c r="M29" s="411">
        <v>996462</v>
      </c>
      <c r="N29" s="383">
        <f>L29-M29</f>
        <v>-1</v>
      </c>
      <c r="O29" s="383">
        <f t="shared" si="4"/>
        <v>500</v>
      </c>
      <c r="P29" s="383">
        <f t="shared" si="5"/>
        <v>0.0005</v>
      </c>
      <c r="Q29" s="662"/>
    </row>
    <row r="30" spans="1:17" s="618" customFormat="1" ht="17.25" customHeight="1">
      <c r="A30" s="309">
        <v>20</v>
      </c>
      <c r="B30" s="369" t="s">
        <v>16</v>
      </c>
      <c r="C30" s="370">
        <v>4864970</v>
      </c>
      <c r="D30" s="144" t="s">
        <v>12</v>
      </c>
      <c r="E30" s="110" t="s">
        <v>347</v>
      </c>
      <c r="F30" s="379">
        <v>-1000</v>
      </c>
      <c r="G30" s="410">
        <v>995981</v>
      </c>
      <c r="H30" s="411">
        <v>996903</v>
      </c>
      <c r="I30" s="383">
        <f>G30-H30</f>
        <v>-922</v>
      </c>
      <c r="J30" s="383">
        <f t="shared" si="2"/>
        <v>922000</v>
      </c>
      <c r="K30" s="383">
        <f t="shared" si="3"/>
        <v>0.922</v>
      </c>
      <c r="L30" s="410">
        <v>995523</v>
      </c>
      <c r="M30" s="411">
        <v>995525</v>
      </c>
      <c r="N30" s="383">
        <f>L30-M30</f>
        <v>-2</v>
      </c>
      <c r="O30" s="383">
        <f t="shared" si="4"/>
        <v>2000</v>
      </c>
      <c r="P30" s="383">
        <f t="shared" si="5"/>
        <v>0.002</v>
      </c>
      <c r="Q30" s="641"/>
    </row>
    <row r="31" spans="1:17" s="618" customFormat="1" ht="15.75" customHeight="1">
      <c r="A31" s="309">
        <v>21</v>
      </c>
      <c r="B31" s="369" t="s">
        <v>17</v>
      </c>
      <c r="C31" s="370">
        <v>4864971</v>
      </c>
      <c r="D31" s="144" t="s">
        <v>12</v>
      </c>
      <c r="E31" s="110" t="s">
        <v>347</v>
      </c>
      <c r="F31" s="379">
        <v>-1000</v>
      </c>
      <c r="G31" s="410">
        <v>20086</v>
      </c>
      <c r="H31" s="411">
        <v>20688</v>
      </c>
      <c r="I31" s="383">
        <f>G31-H31</f>
        <v>-602</v>
      </c>
      <c r="J31" s="383">
        <f t="shared" si="2"/>
        <v>602000</v>
      </c>
      <c r="K31" s="383">
        <f t="shared" si="3"/>
        <v>0.602</v>
      </c>
      <c r="L31" s="410">
        <v>1313</v>
      </c>
      <c r="M31" s="411">
        <v>1317</v>
      </c>
      <c r="N31" s="383">
        <f>L31-M31</f>
        <v>-4</v>
      </c>
      <c r="O31" s="383">
        <f t="shared" si="4"/>
        <v>4000</v>
      </c>
      <c r="P31" s="383">
        <f t="shared" si="5"/>
        <v>0.004</v>
      </c>
      <c r="Q31" s="641"/>
    </row>
    <row r="32" spans="1:17" s="618" customFormat="1" ht="15.75" customHeight="1">
      <c r="A32" s="309">
        <v>22</v>
      </c>
      <c r="B32" s="338" t="s">
        <v>166</v>
      </c>
      <c r="C32" s="370">
        <v>4864995</v>
      </c>
      <c r="D32" s="98" t="s">
        <v>12</v>
      </c>
      <c r="E32" s="110" t="s">
        <v>347</v>
      </c>
      <c r="F32" s="379">
        <v>-1000</v>
      </c>
      <c r="G32" s="410">
        <v>12075</v>
      </c>
      <c r="H32" s="411">
        <v>12077</v>
      </c>
      <c r="I32" s="383">
        <f>G32-H32</f>
        <v>-2</v>
      </c>
      <c r="J32" s="383">
        <f t="shared" si="2"/>
        <v>2000</v>
      </c>
      <c r="K32" s="383">
        <f t="shared" si="3"/>
        <v>0.002</v>
      </c>
      <c r="L32" s="410">
        <v>999725</v>
      </c>
      <c r="M32" s="411">
        <v>999726</v>
      </c>
      <c r="N32" s="383">
        <f>L32-M32</f>
        <v>-1</v>
      </c>
      <c r="O32" s="383">
        <f t="shared" si="4"/>
        <v>1000</v>
      </c>
      <c r="P32" s="383">
        <f t="shared" si="5"/>
        <v>0.001</v>
      </c>
      <c r="Q32" s="663"/>
    </row>
    <row r="33" spans="1:17" ht="17.25" customHeight="1">
      <c r="A33" s="309"/>
      <c r="B33" s="371" t="s">
        <v>169</v>
      </c>
      <c r="C33" s="370"/>
      <c r="D33" s="144"/>
      <c r="E33" s="144"/>
      <c r="F33" s="379"/>
      <c r="G33" s="540"/>
      <c r="H33" s="539"/>
      <c r="I33" s="385"/>
      <c r="J33" s="385"/>
      <c r="K33" s="385"/>
      <c r="L33" s="386"/>
      <c r="M33" s="385"/>
      <c r="N33" s="385"/>
      <c r="O33" s="385"/>
      <c r="P33" s="385"/>
      <c r="Q33" s="376"/>
    </row>
    <row r="34" spans="1:17" ht="19.5" customHeight="1">
      <c r="A34" s="309"/>
      <c r="B34" s="371" t="s">
        <v>39</v>
      </c>
      <c r="C34" s="370"/>
      <c r="D34" s="144"/>
      <c r="E34" s="144"/>
      <c r="F34" s="379"/>
      <c r="G34" s="540"/>
      <c r="H34" s="539"/>
      <c r="I34" s="385"/>
      <c r="J34" s="385"/>
      <c r="K34" s="385"/>
      <c r="L34" s="386"/>
      <c r="M34" s="385"/>
      <c r="N34" s="385"/>
      <c r="O34" s="385"/>
      <c r="P34" s="385"/>
      <c r="Q34" s="376"/>
    </row>
    <row r="35" spans="1:17" s="618" customFormat="1" ht="22.5" customHeight="1">
      <c r="A35" s="309">
        <v>23</v>
      </c>
      <c r="B35" s="369" t="s">
        <v>170</v>
      </c>
      <c r="C35" s="370">
        <v>4864955</v>
      </c>
      <c r="D35" s="144" t="s">
        <v>12</v>
      </c>
      <c r="E35" s="110" t="s">
        <v>347</v>
      </c>
      <c r="F35" s="379">
        <v>1000</v>
      </c>
      <c r="G35" s="410">
        <v>13847</v>
      </c>
      <c r="H35" s="411">
        <v>13878</v>
      </c>
      <c r="I35" s="383">
        <f>G35-H35</f>
        <v>-31</v>
      </c>
      <c r="J35" s="383">
        <f t="shared" si="2"/>
        <v>-31000</v>
      </c>
      <c r="K35" s="383">
        <f t="shared" si="3"/>
        <v>-0.031</v>
      </c>
      <c r="L35" s="410">
        <v>7863</v>
      </c>
      <c r="M35" s="411">
        <v>7863</v>
      </c>
      <c r="N35" s="383">
        <f>L35-M35</f>
        <v>0</v>
      </c>
      <c r="O35" s="383">
        <f t="shared" si="4"/>
        <v>0</v>
      </c>
      <c r="P35" s="383">
        <f t="shared" si="5"/>
        <v>0</v>
      </c>
      <c r="Q35" s="641"/>
    </row>
    <row r="36" spans="1:17" ht="18.75" customHeight="1">
      <c r="A36" s="309"/>
      <c r="B36" s="336" t="s">
        <v>171</v>
      </c>
      <c r="C36" s="370"/>
      <c r="D36" s="98"/>
      <c r="E36" s="98"/>
      <c r="F36" s="379"/>
      <c r="G36" s="540"/>
      <c r="H36" s="539"/>
      <c r="I36" s="385"/>
      <c r="J36" s="385"/>
      <c r="K36" s="385"/>
      <c r="L36" s="386"/>
      <c r="M36" s="385"/>
      <c r="N36" s="385"/>
      <c r="O36" s="385"/>
      <c r="P36" s="385"/>
      <c r="Q36" s="376"/>
    </row>
    <row r="37" spans="1:17" s="618" customFormat="1" ht="22.5" customHeight="1">
      <c r="A37" s="309">
        <v>24</v>
      </c>
      <c r="B37" s="338" t="s">
        <v>15</v>
      </c>
      <c r="C37" s="370">
        <v>5269210</v>
      </c>
      <c r="D37" s="98" t="s">
        <v>12</v>
      </c>
      <c r="E37" s="110" t="s">
        <v>347</v>
      </c>
      <c r="F37" s="379">
        <v>-1000</v>
      </c>
      <c r="G37" s="410">
        <v>985908</v>
      </c>
      <c r="H37" s="331">
        <v>986034</v>
      </c>
      <c r="I37" s="383">
        <f>G37-H37</f>
        <v>-126</v>
      </c>
      <c r="J37" s="383">
        <f>$F37*I37</f>
        <v>126000</v>
      </c>
      <c r="K37" s="383">
        <f>J37/1000000</f>
        <v>0.126</v>
      </c>
      <c r="L37" s="410">
        <v>993408</v>
      </c>
      <c r="M37" s="331">
        <v>993431</v>
      </c>
      <c r="N37" s="383">
        <f>L37-M37</f>
        <v>-23</v>
      </c>
      <c r="O37" s="383">
        <f>$F37*N37</f>
        <v>23000</v>
      </c>
      <c r="P37" s="383">
        <f>O37/1000000</f>
        <v>0.023</v>
      </c>
      <c r="Q37" s="641"/>
    </row>
    <row r="38" spans="1:17" s="618" customFormat="1" ht="22.5" customHeight="1">
      <c r="A38" s="309">
        <v>25</v>
      </c>
      <c r="B38" s="369" t="s">
        <v>16</v>
      </c>
      <c r="C38" s="370">
        <v>5269211</v>
      </c>
      <c r="D38" s="144" t="s">
        <v>12</v>
      </c>
      <c r="E38" s="110" t="s">
        <v>347</v>
      </c>
      <c r="F38" s="379">
        <v>-1000</v>
      </c>
      <c r="G38" s="410">
        <v>993474</v>
      </c>
      <c r="H38" s="331">
        <v>993633</v>
      </c>
      <c r="I38" s="383">
        <f>G38-H38</f>
        <v>-159</v>
      </c>
      <c r="J38" s="383">
        <f>$F38*I38</f>
        <v>159000</v>
      </c>
      <c r="K38" s="383">
        <f>J38/1000000</f>
        <v>0.159</v>
      </c>
      <c r="L38" s="410">
        <v>994296</v>
      </c>
      <c r="M38" s="331">
        <v>994355</v>
      </c>
      <c r="N38" s="383">
        <f>L38-M38</f>
        <v>-59</v>
      </c>
      <c r="O38" s="383">
        <f>$F38*N38</f>
        <v>59000</v>
      </c>
      <c r="P38" s="383">
        <f>O38/1000000</f>
        <v>0.059</v>
      </c>
      <c r="Q38" s="743"/>
    </row>
    <row r="39" spans="1:17" ht="18.75" customHeight="1">
      <c r="A39" s="309"/>
      <c r="B39" s="371" t="s">
        <v>172</v>
      </c>
      <c r="C39" s="370"/>
      <c r="D39" s="144"/>
      <c r="E39" s="144"/>
      <c r="F39" s="377"/>
      <c r="G39" s="540"/>
      <c r="H39" s="539"/>
      <c r="I39" s="385"/>
      <c r="J39" s="385"/>
      <c r="K39" s="385"/>
      <c r="L39" s="386"/>
      <c r="M39" s="385"/>
      <c r="N39" s="385"/>
      <c r="O39" s="385"/>
      <c r="P39" s="385"/>
      <c r="Q39" s="376"/>
    </row>
    <row r="40" spans="1:17" s="618" customFormat="1" ht="22.5" customHeight="1">
      <c r="A40" s="309">
        <v>26</v>
      </c>
      <c r="B40" s="369" t="s">
        <v>428</v>
      </c>
      <c r="C40" s="370">
        <v>4865010</v>
      </c>
      <c r="D40" s="144" t="s">
        <v>12</v>
      </c>
      <c r="E40" s="110" t="s">
        <v>347</v>
      </c>
      <c r="F40" s="379">
        <v>-1000</v>
      </c>
      <c r="G40" s="410">
        <v>995875</v>
      </c>
      <c r="H40" s="411">
        <v>996259</v>
      </c>
      <c r="I40" s="383">
        <f>G40-H40</f>
        <v>-384</v>
      </c>
      <c r="J40" s="383">
        <f>$F40*I40</f>
        <v>384000</v>
      </c>
      <c r="K40" s="383">
        <f>J40/1000000</f>
        <v>0.384</v>
      </c>
      <c r="L40" s="410">
        <v>997140</v>
      </c>
      <c r="M40" s="411">
        <v>997140</v>
      </c>
      <c r="N40" s="383">
        <f>L40-M40</f>
        <v>0</v>
      </c>
      <c r="O40" s="383">
        <f>$F40*N40</f>
        <v>0</v>
      </c>
      <c r="P40" s="383">
        <f>O40/1000000</f>
        <v>0</v>
      </c>
      <c r="Q40" s="641" t="s">
        <v>454</v>
      </c>
    </row>
    <row r="41" spans="1:17" s="618" customFormat="1" ht="22.5" customHeight="1">
      <c r="A41" s="309">
        <v>27</v>
      </c>
      <c r="B41" s="369" t="s">
        <v>429</v>
      </c>
      <c r="C41" s="370">
        <v>4864965</v>
      </c>
      <c r="D41" s="144" t="s">
        <v>12</v>
      </c>
      <c r="E41" s="110" t="s">
        <v>347</v>
      </c>
      <c r="F41" s="379">
        <v>-1000</v>
      </c>
      <c r="G41" s="410">
        <v>991061</v>
      </c>
      <c r="H41" s="411">
        <v>992182</v>
      </c>
      <c r="I41" s="383">
        <f>G41-H41</f>
        <v>-1121</v>
      </c>
      <c r="J41" s="383">
        <f t="shared" si="2"/>
        <v>1121000</v>
      </c>
      <c r="K41" s="383">
        <f t="shared" si="3"/>
        <v>1.121</v>
      </c>
      <c r="L41" s="410">
        <v>942426</v>
      </c>
      <c r="M41" s="411">
        <v>942426</v>
      </c>
      <c r="N41" s="383">
        <f>L41-M41</f>
        <v>0</v>
      </c>
      <c r="O41" s="383">
        <f t="shared" si="4"/>
        <v>0</v>
      </c>
      <c r="P41" s="383">
        <f t="shared" si="5"/>
        <v>0</v>
      </c>
      <c r="Q41" s="641"/>
    </row>
    <row r="42" spans="1:17" s="618" customFormat="1" ht="22.5" customHeight="1">
      <c r="A42" s="309">
        <v>28</v>
      </c>
      <c r="B42" s="338" t="s">
        <v>430</v>
      </c>
      <c r="C42" s="370">
        <v>4864933</v>
      </c>
      <c r="D42" s="98" t="s">
        <v>12</v>
      </c>
      <c r="E42" s="110" t="s">
        <v>347</v>
      </c>
      <c r="F42" s="379">
        <v>-1000</v>
      </c>
      <c r="G42" s="410">
        <v>999622</v>
      </c>
      <c r="H42" s="411">
        <v>998960</v>
      </c>
      <c r="I42" s="383">
        <f>G42-H42</f>
        <v>662</v>
      </c>
      <c r="J42" s="383">
        <f t="shared" si="2"/>
        <v>-662000</v>
      </c>
      <c r="K42" s="383">
        <f t="shared" si="3"/>
        <v>-0.662</v>
      </c>
      <c r="L42" s="410">
        <v>37024</v>
      </c>
      <c r="M42" s="411">
        <v>37024</v>
      </c>
      <c r="N42" s="383">
        <f>L42-M42</f>
        <v>0</v>
      </c>
      <c r="O42" s="383">
        <f t="shared" si="4"/>
        <v>0</v>
      </c>
      <c r="P42" s="383">
        <f t="shared" si="5"/>
        <v>0</v>
      </c>
      <c r="Q42" s="641"/>
    </row>
    <row r="43" spans="1:17" s="618" customFormat="1" ht="22.5" customHeight="1">
      <c r="A43" s="309">
        <v>29</v>
      </c>
      <c r="B43" s="369" t="s">
        <v>431</v>
      </c>
      <c r="C43" s="370">
        <v>4864904</v>
      </c>
      <c r="D43" s="144" t="s">
        <v>12</v>
      </c>
      <c r="E43" s="110" t="s">
        <v>347</v>
      </c>
      <c r="F43" s="379">
        <v>-1000</v>
      </c>
      <c r="G43" s="410">
        <v>999425</v>
      </c>
      <c r="H43" s="411">
        <v>999800</v>
      </c>
      <c r="I43" s="383">
        <f>G43-H43</f>
        <v>-375</v>
      </c>
      <c r="J43" s="383">
        <f>$F43*I43</f>
        <v>375000</v>
      </c>
      <c r="K43" s="383">
        <f>J43/1000000</f>
        <v>0.375</v>
      </c>
      <c r="L43" s="410">
        <v>998110</v>
      </c>
      <c r="M43" s="411">
        <v>998110</v>
      </c>
      <c r="N43" s="383">
        <f>L43-M43</f>
        <v>0</v>
      </c>
      <c r="O43" s="383">
        <f>$F43*N43</f>
        <v>0</v>
      </c>
      <c r="P43" s="383">
        <f>O43/1000000</f>
        <v>0</v>
      </c>
      <c r="Q43" s="641"/>
    </row>
    <row r="44" spans="1:17" s="618" customFormat="1" ht="22.5" customHeight="1" thickBot="1">
      <c r="A44" s="309">
        <v>30</v>
      </c>
      <c r="B44" s="369" t="s">
        <v>432</v>
      </c>
      <c r="C44" s="370">
        <v>4864907</v>
      </c>
      <c r="D44" s="144" t="s">
        <v>12</v>
      </c>
      <c r="E44" s="110" t="s">
        <v>347</v>
      </c>
      <c r="F44" s="664">
        <v>-1000</v>
      </c>
      <c r="G44" s="410">
        <v>996319</v>
      </c>
      <c r="H44" s="411">
        <v>996661</v>
      </c>
      <c r="I44" s="383">
        <f>G44-H44</f>
        <v>-342</v>
      </c>
      <c r="J44" s="383">
        <f t="shared" si="2"/>
        <v>342000</v>
      </c>
      <c r="K44" s="383">
        <f t="shared" si="3"/>
        <v>0.342</v>
      </c>
      <c r="L44" s="410">
        <v>864737</v>
      </c>
      <c r="M44" s="411">
        <v>864737</v>
      </c>
      <c r="N44" s="383">
        <f>L44-M44</f>
        <v>0</v>
      </c>
      <c r="O44" s="383">
        <f t="shared" si="4"/>
        <v>0</v>
      </c>
      <c r="P44" s="383">
        <f t="shared" si="5"/>
        <v>0</v>
      </c>
      <c r="Q44" s="641"/>
    </row>
    <row r="45" spans="1:17" ht="18" customHeight="1" thickBot="1" thickTop="1">
      <c r="A45" s="476" t="s">
        <v>336</v>
      </c>
      <c r="B45" s="372"/>
      <c r="C45" s="373"/>
      <c r="D45" s="297"/>
      <c r="E45" s="298"/>
      <c r="F45" s="379"/>
      <c r="G45" s="541"/>
      <c r="H45" s="542"/>
      <c r="I45" s="391"/>
      <c r="J45" s="391"/>
      <c r="K45" s="391"/>
      <c r="L45" s="391"/>
      <c r="M45" s="392"/>
      <c r="N45" s="391"/>
      <c r="O45" s="391"/>
      <c r="P45" s="483" t="str">
        <f>NDPL!$Q$1</f>
        <v>MARCH-2016</v>
      </c>
      <c r="Q45" s="483"/>
    </row>
    <row r="46" spans="1:17" ht="19.5" customHeight="1" thickTop="1">
      <c r="A46" s="333"/>
      <c r="B46" s="336" t="s">
        <v>173</v>
      </c>
      <c r="C46" s="370"/>
      <c r="D46" s="98"/>
      <c r="E46" s="98"/>
      <c r="F46" s="507"/>
      <c r="G46" s="540"/>
      <c r="H46" s="539"/>
      <c r="I46" s="385"/>
      <c r="J46" s="385"/>
      <c r="K46" s="385"/>
      <c r="L46" s="386"/>
      <c r="M46" s="385"/>
      <c r="N46" s="385"/>
      <c r="O46" s="385"/>
      <c r="P46" s="385"/>
      <c r="Q46" s="171"/>
    </row>
    <row r="47" spans="1:17" s="618" customFormat="1" ht="15" customHeight="1">
      <c r="A47" s="309">
        <v>31</v>
      </c>
      <c r="B47" s="369" t="s">
        <v>15</v>
      </c>
      <c r="C47" s="370">
        <v>4864988</v>
      </c>
      <c r="D47" s="144" t="s">
        <v>12</v>
      </c>
      <c r="E47" s="110" t="s">
        <v>347</v>
      </c>
      <c r="F47" s="379">
        <v>-1000</v>
      </c>
      <c r="G47" s="410">
        <v>996009</v>
      </c>
      <c r="H47" s="411">
        <v>996028</v>
      </c>
      <c r="I47" s="383">
        <f>G47-H47</f>
        <v>-19</v>
      </c>
      <c r="J47" s="383">
        <f t="shared" si="2"/>
        <v>19000</v>
      </c>
      <c r="K47" s="383">
        <f t="shared" si="3"/>
        <v>0.019</v>
      </c>
      <c r="L47" s="410">
        <v>972327</v>
      </c>
      <c r="M47" s="411">
        <v>972328</v>
      </c>
      <c r="N47" s="383">
        <f>L47-M47</f>
        <v>-1</v>
      </c>
      <c r="O47" s="383">
        <f t="shared" si="4"/>
        <v>1000</v>
      </c>
      <c r="P47" s="383">
        <f t="shared" si="5"/>
        <v>0.001</v>
      </c>
      <c r="Q47" s="622"/>
    </row>
    <row r="48" spans="1:17" s="618" customFormat="1" ht="16.5" customHeight="1">
      <c r="A48" s="309">
        <v>32</v>
      </c>
      <c r="B48" s="369" t="s">
        <v>16</v>
      </c>
      <c r="C48" s="370">
        <v>5128455</v>
      </c>
      <c r="D48" s="144" t="s">
        <v>12</v>
      </c>
      <c r="E48" s="110" t="s">
        <v>347</v>
      </c>
      <c r="F48" s="379">
        <v>-500</v>
      </c>
      <c r="G48" s="410">
        <v>997666</v>
      </c>
      <c r="H48" s="411">
        <v>997712</v>
      </c>
      <c r="I48" s="383">
        <f>G48-H48</f>
        <v>-46</v>
      </c>
      <c r="J48" s="383">
        <f>$F48*I48</f>
        <v>23000</v>
      </c>
      <c r="K48" s="383">
        <f>J48/1000000</f>
        <v>0.023</v>
      </c>
      <c r="L48" s="410">
        <v>999218</v>
      </c>
      <c r="M48" s="411">
        <v>999220</v>
      </c>
      <c r="N48" s="383">
        <f>L48-M48</f>
        <v>-2</v>
      </c>
      <c r="O48" s="383">
        <f>$F48*N48</f>
        <v>1000</v>
      </c>
      <c r="P48" s="383">
        <f>O48/1000000</f>
        <v>0.001</v>
      </c>
      <c r="Q48" s="622"/>
    </row>
    <row r="49" spans="1:17" s="618" customFormat="1" ht="15.75" customHeight="1">
      <c r="A49" s="309">
        <v>33</v>
      </c>
      <c r="B49" s="369" t="s">
        <v>17</v>
      </c>
      <c r="C49" s="370">
        <v>4864979</v>
      </c>
      <c r="D49" s="144" t="s">
        <v>12</v>
      </c>
      <c r="E49" s="110" t="s">
        <v>347</v>
      </c>
      <c r="F49" s="379">
        <v>-2000</v>
      </c>
      <c r="G49" s="410">
        <v>7674</v>
      </c>
      <c r="H49" s="411">
        <v>7321</v>
      </c>
      <c r="I49" s="383">
        <f>G49-H49</f>
        <v>353</v>
      </c>
      <c r="J49" s="383">
        <f t="shared" si="2"/>
        <v>-706000</v>
      </c>
      <c r="K49" s="383">
        <f t="shared" si="3"/>
        <v>-0.706</v>
      </c>
      <c r="L49" s="410">
        <v>969686</v>
      </c>
      <c r="M49" s="411">
        <v>969686</v>
      </c>
      <c r="N49" s="383">
        <f>L49-M49</f>
        <v>0</v>
      </c>
      <c r="O49" s="383">
        <f t="shared" si="4"/>
        <v>0</v>
      </c>
      <c r="P49" s="383">
        <f t="shared" si="5"/>
        <v>0</v>
      </c>
      <c r="Q49" s="670"/>
    </row>
    <row r="50" spans="1:17" ht="18.75" customHeight="1">
      <c r="A50" s="309"/>
      <c r="B50" s="371" t="s">
        <v>174</v>
      </c>
      <c r="C50" s="370"/>
      <c r="D50" s="144"/>
      <c r="E50" s="144"/>
      <c r="F50" s="379"/>
      <c r="G50" s="540"/>
      <c r="H50" s="539"/>
      <c r="I50" s="385"/>
      <c r="J50" s="385"/>
      <c r="K50" s="385"/>
      <c r="L50" s="386"/>
      <c r="M50" s="385"/>
      <c r="N50" s="385"/>
      <c r="O50" s="385"/>
      <c r="P50" s="385"/>
      <c r="Q50" s="171"/>
    </row>
    <row r="51" spans="1:17" s="618" customFormat="1" ht="15" customHeight="1">
      <c r="A51" s="309">
        <v>34</v>
      </c>
      <c r="B51" s="369" t="s">
        <v>15</v>
      </c>
      <c r="C51" s="370">
        <v>4864966</v>
      </c>
      <c r="D51" s="144" t="s">
        <v>12</v>
      </c>
      <c r="E51" s="110" t="s">
        <v>347</v>
      </c>
      <c r="F51" s="379">
        <v>-1000</v>
      </c>
      <c r="G51" s="410">
        <v>994026</v>
      </c>
      <c r="H51" s="331">
        <v>993845</v>
      </c>
      <c r="I51" s="383">
        <f>G51-H51</f>
        <v>181</v>
      </c>
      <c r="J51" s="383">
        <f t="shared" si="2"/>
        <v>-181000</v>
      </c>
      <c r="K51" s="383">
        <f t="shared" si="3"/>
        <v>-0.181</v>
      </c>
      <c r="L51" s="410">
        <v>906164</v>
      </c>
      <c r="M51" s="331">
        <v>906172</v>
      </c>
      <c r="N51" s="383">
        <f>L51-M51</f>
        <v>-8</v>
      </c>
      <c r="O51" s="383">
        <f t="shared" si="4"/>
        <v>8000</v>
      </c>
      <c r="P51" s="383">
        <f t="shared" si="5"/>
        <v>0.008</v>
      </c>
      <c r="Q51" s="622"/>
    </row>
    <row r="52" spans="1:17" s="618" customFormat="1" ht="17.25" customHeight="1">
      <c r="A52" s="309">
        <v>35</v>
      </c>
      <c r="B52" s="369" t="s">
        <v>16</v>
      </c>
      <c r="C52" s="370">
        <v>4864967</v>
      </c>
      <c r="D52" s="144" t="s">
        <v>12</v>
      </c>
      <c r="E52" s="110" t="s">
        <v>347</v>
      </c>
      <c r="F52" s="379">
        <v>-1000</v>
      </c>
      <c r="G52" s="410">
        <v>994500</v>
      </c>
      <c r="H52" s="331">
        <v>994500</v>
      </c>
      <c r="I52" s="383">
        <f>G52-H52</f>
        <v>0</v>
      </c>
      <c r="J52" s="383">
        <f t="shared" si="2"/>
        <v>0</v>
      </c>
      <c r="K52" s="383">
        <f t="shared" si="3"/>
        <v>0</v>
      </c>
      <c r="L52" s="410">
        <v>927516</v>
      </c>
      <c r="M52" s="331">
        <v>927516</v>
      </c>
      <c r="N52" s="383">
        <f>L52-M52</f>
        <v>0</v>
      </c>
      <c r="O52" s="383">
        <f t="shared" si="4"/>
        <v>0</v>
      </c>
      <c r="P52" s="383">
        <f t="shared" si="5"/>
        <v>0</v>
      </c>
      <c r="Q52" s="622"/>
    </row>
    <row r="53" spans="1:17" s="618" customFormat="1" ht="17.25" customHeight="1">
      <c r="A53" s="309">
        <v>36</v>
      </c>
      <c r="B53" s="369" t="s">
        <v>17</v>
      </c>
      <c r="C53" s="370">
        <v>4865000</v>
      </c>
      <c r="D53" s="144" t="s">
        <v>12</v>
      </c>
      <c r="E53" s="110" t="s">
        <v>347</v>
      </c>
      <c r="F53" s="379">
        <v>-1000</v>
      </c>
      <c r="G53" s="410">
        <v>997915</v>
      </c>
      <c r="H53" s="331">
        <v>997715</v>
      </c>
      <c r="I53" s="383">
        <f>G53-H53</f>
        <v>200</v>
      </c>
      <c r="J53" s="383">
        <f t="shared" si="2"/>
        <v>-200000</v>
      </c>
      <c r="K53" s="383">
        <f t="shared" si="3"/>
        <v>-0.2</v>
      </c>
      <c r="L53" s="410">
        <v>991270</v>
      </c>
      <c r="M53" s="331">
        <v>991278</v>
      </c>
      <c r="N53" s="383">
        <f>L53-M53</f>
        <v>-8</v>
      </c>
      <c r="O53" s="383">
        <f t="shared" si="4"/>
        <v>8000</v>
      </c>
      <c r="P53" s="383">
        <f t="shared" si="5"/>
        <v>0.008</v>
      </c>
      <c r="Q53" s="640"/>
    </row>
    <row r="54" spans="1:17" s="618" customFormat="1" ht="17.25" customHeight="1">
      <c r="A54" s="309">
        <v>37</v>
      </c>
      <c r="B54" s="369" t="s">
        <v>166</v>
      </c>
      <c r="C54" s="370">
        <v>5128469</v>
      </c>
      <c r="D54" s="144" t="s">
        <v>12</v>
      </c>
      <c r="E54" s="110" t="s">
        <v>347</v>
      </c>
      <c r="F54" s="379">
        <v>-1000</v>
      </c>
      <c r="G54" s="410">
        <v>977108</v>
      </c>
      <c r="H54" s="411">
        <v>977274</v>
      </c>
      <c r="I54" s="383">
        <f>G54-H54</f>
        <v>-166</v>
      </c>
      <c r="J54" s="383">
        <f>$F54*I54</f>
        <v>166000</v>
      </c>
      <c r="K54" s="383">
        <f>J54/1000000</f>
        <v>0.166</v>
      </c>
      <c r="L54" s="410">
        <v>981152</v>
      </c>
      <c r="M54" s="411">
        <v>981152</v>
      </c>
      <c r="N54" s="383">
        <f>L54-M54</f>
        <v>0</v>
      </c>
      <c r="O54" s="383">
        <f>$F54*N54</f>
        <v>0</v>
      </c>
      <c r="P54" s="383">
        <f>O54/1000000</f>
        <v>0</v>
      </c>
      <c r="Q54" s="673" t="s">
        <v>453</v>
      </c>
    </row>
    <row r="55" spans="1:17" ht="17.25" customHeight="1">
      <c r="A55" s="309"/>
      <c r="B55" s="371" t="s">
        <v>119</v>
      </c>
      <c r="C55" s="370"/>
      <c r="D55" s="144"/>
      <c r="E55" s="110"/>
      <c r="F55" s="377"/>
      <c r="G55" s="540"/>
      <c r="H55" s="543"/>
      <c r="I55" s="385"/>
      <c r="J55" s="385"/>
      <c r="K55" s="385"/>
      <c r="L55" s="386"/>
      <c r="M55" s="383"/>
      <c r="N55" s="385"/>
      <c r="O55" s="385"/>
      <c r="P55" s="385"/>
      <c r="Q55" s="171"/>
    </row>
    <row r="56" spans="1:17" s="618" customFormat="1" ht="15.75" customHeight="1">
      <c r="A56" s="309">
        <v>38</v>
      </c>
      <c r="B56" s="369" t="s">
        <v>369</v>
      </c>
      <c r="C56" s="370">
        <v>4864827</v>
      </c>
      <c r="D56" s="144" t="s">
        <v>12</v>
      </c>
      <c r="E56" s="110" t="s">
        <v>347</v>
      </c>
      <c r="F56" s="377">
        <v>-666.666</v>
      </c>
      <c r="G56" s="410">
        <v>970021</v>
      </c>
      <c r="H56" s="411">
        <v>970183</v>
      </c>
      <c r="I56" s="383">
        <f>G56-H56</f>
        <v>-162</v>
      </c>
      <c r="J56" s="383">
        <f t="shared" si="2"/>
        <v>107999.892</v>
      </c>
      <c r="K56" s="383">
        <f t="shared" si="3"/>
        <v>0.10799989200000001</v>
      </c>
      <c r="L56" s="410">
        <v>977045</v>
      </c>
      <c r="M56" s="411">
        <v>977045</v>
      </c>
      <c r="N56" s="383">
        <f>L56-M56</f>
        <v>0</v>
      </c>
      <c r="O56" s="383">
        <f t="shared" si="4"/>
        <v>0</v>
      </c>
      <c r="P56" s="383">
        <f t="shared" si="5"/>
        <v>0</v>
      </c>
      <c r="Q56" s="623"/>
    </row>
    <row r="57" spans="1:17" s="618" customFormat="1" ht="17.25" customHeight="1">
      <c r="A57" s="309">
        <v>39</v>
      </c>
      <c r="B57" s="369" t="s">
        <v>176</v>
      </c>
      <c r="C57" s="370">
        <v>4864952</v>
      </c>
      <c r="D57" s="144" t="s">
        <v>12</v>
      </c>
      <c r="E57" s="110" t="s">
        <v>347</v>
      </c>
      <c r="F57" s="377">
        <v>-2500</v>
      </c>
      <c r="G57" s="410">
        <v>992148</v>
      </c>
      <c r="H57" s="411">
        <v>992536</v>
      </c>
      <c r="I57" s="383">
        <f>G57-H57</f>
        <v>-388</v>
      </c>
      <c r="J57" s="383">
        <f t="shared" si="2"/>
        <v>970000</v>
      </c>
      <c r="K57" s="383">
        <f t="shared" si="3"/>
        <v>0.97</v>
      </c>
      <c r="L57" s="410">
        <v>482</v>
      </c>
      <c r="M57" s="411">
        <v>481</v>
      </c>
      <c r="N57" s="383">
        <f>L57-M57</f>
        <v>1</v>
      </c>
      <c r="O57" s="383">
        <f t="shared" si="4"/>
        <v>-2500</v>
      </c>
      <c r="P57" s="383">
        <f t="shared" si="5"/>
        <v>-0.0025</v>
      </c>
      <c r="Q57" s="622"/>
    </row>
    <row r="58" spans="1:17" ht="18.75" customHeight="1">
      <c r="A58" s="309"/>
      <c r="B58" s="371" t="s">
        <v>371</v>
      </c>
      <c r="C58" s="370"/>
      <c r="D58" s="144"/>
      <c r="E58" s="110"/>
      <c r="F58" s="377"/>
      <c r="G58" s="540"/>
      <c r="H58" s="543"/>
      <c r="I58" s="385"/>
      <c r="J58" s="385"/>
      <c r="K58" s="385"/>
      <c r="L58" s="389"/>
      <c r="M58" s="383"/>
      <c r="N58" s="385"/>
      <c r="O58" s="385"/>
      <c r="P58" s="385"/>
      <c r="Q58" s="171"/>
    </row>
    <row r="59" spans="1:17" s="618" customFormat="1" ht="21" customHeight="1">
      <c r="A59" s="309">
        <v>40</v>
      </c>
      <c r="B59" s="369" t="s">
        <v>369</v>
      </c>
      <c r="C59" s="370">
        <v>4865024</v>
      </c>
      <c r="D59" s="144" t="s">
        <v>12</v>
      </c>
      <c r="E59" s="110" t="s">
        <v>347</v>
      </c>
      <c r="F59" s="513">
        <v>-2000</v>
      </c>
      <c r="G59" s="410">
        <v>4689</v>
      </c>
      <c r="H59" s="411">
        <v>4552</v>
      </c>
      <c r="I59" s="383">
        <f>G59-H59</f>
        <v>137</v>
      </c>
      <c r="J59" s="383">
        <f t="shared" si="2"/>
        <v>-274000</v>
      </c>
      <c r="K59" s="383">
        <f t="shared" si="3"/>
        <v>-0.274</v>
      </c>
      <c r="L59" s="410">
        <v>2025</v>
      </c>
      <c r="M59" s="411">
        <v>2025</v>
      </c>
      <c r="N59" s="383">
        <f>L59-M59</f>
        <v>0</v>
      </c>
      <c r="O59" s="383">
        <f t="shared" si="4"/>
        <v>0</v>
      </c>
      <c r="P59" s="383">
        <f t="shared" si="5"/>
        <v>0</v>
      </c>
      <c r="Q59" s="622"/>
    </row>
    <row r="60" spans="1:17" s="618" customFormat="1" ht="21" customHeight="1">
      <c r="A60" s="309">
        <v>41</v>
      </c>
      <c r="B60" s="369" t="s">
        <v>176</v>
      </c>
      <c r="C60" s="370">
        <v>4864920</v>
      </c>
      <c r="D60" s="144" t="s">
        <v>12</v>
      </c>
      <c r="E60" s="110" t="s">
        <v>347</v>
      </c>
      <c r="F60" s="513">
        <v>-2000</v>
      </c>
      <c r="G60" s="410">
        <v>1580</v>
      </c>
      <c r="H60" s="411">
        <v>1423</v>
      </c>
      <c r="I60" s="383">
        <f>G60-H60</f>
        <v>157</v>
      </c>
      <c r="J60" s="383">
        <f t="shared" si="2"/>
        <v>-314000</v>
      </c>
      <c r="K60" s="383">
        <f t="shared" si="3"/>
        <v>-0.314</v>
      </c>
      <c r="L60" s="410">
        <v>1069</v>
      </c>
      <c r="M60" s="411">
        <v>1069</v>
      </c>
      <c r="N60" s="383">
        <f>L60-M60</f>
        <v>0</v>
      </c>
      <c r="O60" s="383">
        <f t="shared" si="4"/>
        <v>0</v>
      </c>
      <c r="P60" s="383">
        <f t="shared" si="5"/>
        <v>0</v>
      </c>
      <c r="Q60" s="622"/>
    </row>
    <row r="61" spans="1:17" ht="18" customHeight="1">
      <c r="A61" s="309"/>
      <c r="B61" s="606" t="s">
        <v>377</v>
      </c>
      <c r="C61" s="370"/>
      <c r="D61" s="144"/>
      <c r="E61" s="110"/>
      <c r="F61" s="513"/>
      <c r="G61" s="407"/>
      <c r="H61" s="408"/>
      <c r="I61" s="385"/>
      <c r="J61" s="385"/>
      <c r="K61" s="385"/>
      <c r="L61" s="407"/>
      <c r="M61" s="408"/>
      <c r="N61" s="385"/>
      <c r="O61" s="385"/>
      <c r="P61" s="385"/>
      <c r="Q61" s="171"/>
    </row>
    <row r="62" spans="1:17" s="618" customFormat="1" ht="21" customHeight="1">
      <c r="A62" s="309">
        <v>42</v>
      </c>
      <c r="B62" s="369" t="s">
        <v>369</v>
      </c>
      <c r="C62" s="370">
        <v>5128414</v>
      </c>
      <c r="D62" s="144" t="s">
        <v>12</v>
      </c>
      <c r="E62" s="110" t="s">
        <v>347</v>
      </c>
      <c r="F62" s="513">
        <v>-1000</v>
      </c>
      <c r="G62" s="410">
        <v>922523</v>
      </c>
      <c r="H62" s="411">
        <v>924136</v>
      </c>
      <c r="I62" s="383">
        <f>G62-H62</f>
        <v>-1613</v>
      </c>
      <c r="J62" s="383">
        <f t="shared" si="2"/>
        <v>1613000</v>
      </c>
      <c r="K62" s="383">
        <f t="shared" si="3"/>
        <v>1.613</v>
      </c>
      <c r="L62" s="410">
        <v>988355</v>
      </c>
      <c r="M62" s="411">
        <v>988355</v>
      </c>
      <c r="N62" s="383">
        <f>L62-M62</f>
        <v>0</v>
      </c>
      <c r="O62" s="383">
        <f t="shared" si="4"/>
        <v>0</v>
      </c>
      <c r="P62" s="383">
        <f t="shared" si="5"/>
        <v>0</v>
      </c>
      <c r="Q62" s="622"/>
    </row>
    <row r="63" spans="1:17" s="618" customFormat="1" ht="21" customHeight="1">
      <c r="A63" s="309">
        <v>43</v>
      </c>
      <c r="B63" s="369" t="s">
        <v>176</v>
      </c>
      <c r="C63" s="370">
        <v>5128416</v>
      </c>
      <c r="D63" s="144" t="s">
        <v>12</v>
      </c>
      <c r="E63" s="110" t="s">
        <v>347</v>
      </c>
      <c r="F63" s="513">
        <v>-1000</v>
      </c>
      <c r="G63" s="410">
        <v>930662</v>
      </c>
      <c r="H63" s="411">
        <v>932389</v>
      </c>
      <c r="I63" s="383">
        <f>G63-H63</f>
        <v>-1727</v>
      </c>
      <c r="J63" s="383">
        <f t="shared" si="2"/>
        <v>1727000</v>
      </c>
      <c r="K63" s="383">
        <f t="shared" si="3"/>
        <v>1.727</v>
      </c>
      <c r="L63" s="410">
        <v>991920</v>
      </c>
      <c r="M63" s="411">
        <v>991924</v>
      </c>
      <c r="N63" s="383">
        <f>L63-M63</f>
        <v>-4</v>
      </c>
      <c r="O63" s="383">
        <f t="shared" si="4"/>
        <v>4000</v>
      </c>
      <c r="P63" s="383">
        <f t="shared" si="5"/>
        <v>0.004</v>
      </c>
      <c r="Q63" s="622"/>
    </row>
    <row r="64" spans="1:17" ht="21" customHeight="1">
      <c r="A64" s="309"/>
      <c r="B64" s="606" t="s">
        <v>386</v>
      </c>
      <c r="C64" s="370"/>
      <c r="D64" s="144"/>
      <c r="E64" s="110"/>
      <c r="F64" s="513"/>
      <c r="G64" s="407"/>
      <c r="H64" s="408"/>
      <c r="I64" s="385"/>
      <c r="J64" s="385"/>
      <c r="K64" s="385"/>
      <c r="L64" s="407"/>
      <c r="M64" s="408"/>
      <c r="N64" s="385"/>
      <c r="O64" s="385"/>
      <c r="P64" s="385"/>
      <c r="Q64" s="171"/>
    </row>
    <row r="65" spans="1:17" s="618" customFormat="1" ht="21" customHeight="1">
      <c r="A65" s="309">
        <v>44</v>
      </c>
      <c r="B65" s="369" t="s">
        <v>387</v>
      </c>
      <c r="C65" s="370">
        <v>5100228</v>
      </c>
      <c r="D65" s="144" t="s">
        <v>12</v>
      </c>
      <c r="E65" s="110" t="s">
        <v>347</v>
      </c>
      <c r="F65" s="513">
        <v>800</v>
      </c>
      <c r="G65" s="410">
        <v>993087</v>
      </c>
      <c r="H65" s="411">
        <v>993087</v>
      </c>
      <c r="I65" s="383">
        <f aca="true" t="shared" si="6" ref="I65:I70">G65-H65</f>
        <v>0</v>
      </c>
      <c r="J65" s="383">
        <f t="shared" si="2"/>
        <v>0</v>
      </c>
      <c r="K65" s="383">
        <f t="shared" si="3"/>
        <v>0</v>
      </c>
      <c r="L65" s="410">
        <v>1367</v>
      </c>
      <c r="M65" s="411">
        <v>1367</v>
      </c>
      <c r="N65" s="383">
        <f aca="true" t="shared" si="7" ref="N65:N70">L65-M65</f>
        <v>0</v>
      </c>
      <c r="O65" s="383">
        <f t="shared" si="4"/>
        <v>0</v>
      </c>
      <c r="P65" s="383">
        <f t="shared" si="5"/>
        <v>0</v>
      </c>
      <c r="Q65" s="622"/>
    </row>
    <row r="66" spans="1:17" s="618" customFormat="1" ht="21" customHeight="1">
      <c r="A66" s="309">
        <v>45</v>
      </c>
      <c r="B66" s="437" t="s">
        <v>388</v>
      </c>
      <c r="C66" s="370">
        <v>5128441</v>
      </c>
      <c r="D66" s="144" t="s">
        <v>12</v>
      </c>
      <c r="E66" s="110" t="s">
        <v>347</v>
      </c>
      <c r="F66" s="513">
        <v>800</v>
      </c>
      <c r="G66" s="410">
        <v>30628</v>
      </c>
      <c r="H66" s="411">
        <v>30808</v>
      </c>
      <c r="I66" s="383">
        <f t="shared" si="6"/>
        <v>-180</v>
      </c>
      <c r="J66" s="383">
        <f t="shared" si="2"/>
        <v>-144000</v>
      </c>
      <c r="K66" s="383">
        <f t="shared" si="3"/>
        <v>-0.144</v>
      </c>
      <c r="L66" s="410">
        <v>1684</v>
      </c>
      <c r="M66" s="411">
        <v>1682</v>
      </c>
      <c r="N66" s="383">
        <f t="shared" si="7"/>
        <v>2</v>
      </c>
      <c r="O66" s="383">
        <f t="shared" si="4"/>
        <v>1600</v>
      </c>
      <c r="P66" s="383">
        <f t="shared" si="5"/>
        <v>0.0016</v>
      </c>
      <c r="Q66" s="622"/>
    </row>
    <row r="67" spans="1:17" s="618" customFormat="1" ht="21" customHeight="1">
      <c r="A67" s="309">
        <v>46</v>
      </c>
      <c r="B67" s="369" t="s">
        <v>363</v>
      </c>
      <c r="C67" s="370">
        <v>5128443</v>
      </c>
      <c r="D67" s="144" t="s">
        <v>12</v>
      </c>
      <c r="E67" s="110" t="s">
        <v>347</v>
      </c>
      <c r="F67" s="513">
        <v>800</v>
      </c>
      <c r="G67" s="410">
        <v>905880</v>
      </c>
      <c r="H67" s="411">
        <v>907112</v>
      </c>
      <c r="I67" s="383">
        <f t="shared" si="6"/>
        <v>-1232</v>
      </c>
      <c r="J67" s="383">
        <f t="shared" si="2"/>
        <v>-985600</v>
      </c>
      <c r="K67" s="383">
        <f t="shared" si="3"/>
        <v>-0.9856</v>
      </c>
      <c r="L67" s="410">
        <v>999531</v>
      </c>
      <c r="M67" s="411">
        <v>999534</v>
      </c>
      <c r="N67" s="383">
        <f t="shared" si="7"/>
        <v>-3</v>
      </c>
      <c r="O67" s="383">
        <f t="shared" si="4"/>
        <v>-2400</v>
      </c>
      <c r="P67" s="383">
        <f t="shared" si="5"/>
        <v>-0.0024</v>
      </c>
      <c r="Q67" s="622"/>
    </row>
    <row r="68" spans="1:17" s="618" customFormat="1" ht="21" customHeight="1">
      <c r="A68" s="309">
        <v>47</v>
      </c>
      <c r="B68" s="369" t="s">
        <v>391</v>
      </c>
      <c r="C68" s="370">
        <v>5128407</v>
      </c>
      <c r="D68" s="144" t="s">
        <v>12</v>
      </c>
      <c r="E68" s="110" t="s">
        <v>347</v>
      </c>
      <c r="F68" s="513">
        <v>-2000</v>
      </c>
      <c r="G68" s="410">
        <v>999427</v>
      </c>
      <c r="H68" s="411">
        <v>999427</v>
      </c>
      <c r="I68" s="383">
        <f t="shared" si="6"/>
        <v>0</v>
      </c>
      <c r="J68" s="383">
        <f t="shared" si="2"/>
        <v>0</v>
      </c>
      <c r="K68" s="383">
        <f t="shared" si="3"/>
        <v>0</v>
      </c>
      <c r="L68" s="410">
        <v>999958</v>
      </c>
      <c r="M68" s="411">
        <v>999958</v>
      </c>
      <c r="N68" s="383">
        <f t="shared" si="7"/>
        <v>0</v>
      </c>
      <c r="O68" s="383">
        <f t="shared" si="4"/>
        <v>0</v>
      </c>
      <c r="P68" s="383">
        <f t="shared" si="5"/>
        <v>0</v>
      </c>
      <c r="Q68" s="622"/>
    </row>
    <row r="69" spans="1:17" s="618" customFormat="1" ht="21" customHeight="1">
      <c r="A69" s="309">
        <v>48</v>
      </c>
      <c r="B69" s="369" t="s">
        <v>440</v>
      </c>
      <c r="C69" s="370">
        <v>4865049</v>
      </c>
      <c r="D69" s="144" t="s">
        <v>12</v>
      </c>
      <c r="E69" s="110" t="s">
        <v>347</v>
      </c>
      <c r="F69" s="513">
        <v>800</v>
      </c>
      <c r="G69" s="410">
        <v>999896</v>
      </c>
      <c r="H69" s="411">
        <v>999955</v>
      </c>
      <c r="I69" s="383">
        <f t="shared" si="6"/>
        <v>-59</v>
      </c>
      <c r="J69" s="383">
        <f>$F69*I69</f>
        <v>-47200</v>
      </c>
      <c r="K69" s="383">
        <f>J69/1000000</f>
        <v>-0.0472</v>
      </c>
      <c r="L69" s="410">
        <v>999999</v>
      </c>
      <c r="M69" s="411">
        <v>999999</v>
      </c>
      <c r="N69" s="383">
        <f t="shared" si="7"/>
        <v>0</v>
      </c>
      <c r="O69" s="383">
        <f>$F69*N69</f>
        <v>0</v>
      </c>
      <c r="P69" s="383">
        <f>O69/1000000</f>
        <v>0</v>
      </c>
      <c r="Q69" s="622"/>
    </row>
    <row r="70" spans="1:17" s="618" customFormat="1" ht="21" customHeight="1">
      <c r="A70" s="309">
        <v>49</v>
      </c>
      <c r="B70" s="369" t="s">
        <v>441</v>
      </c>
      <c r="C70" s="370">
        <v>5129958</v>
      </c>
      <c r="D70" s="144" t="s">
        <v>12</v>
      </c>
      <c r="E70" s="110" t="s">
        <v>347</v>
      </c>
      <c r="F70" s="513">
        <v>1000</v>
      </c>
      <c r="G70" s="410">
        <v>999934</v>
      </c>
      <c r="H70" s="411">
        <v>999939</v>
      </c>
      <c r="I70" s="383">
        <f t="shared" si="6"/>
        <v>-5</v>
      </c>
      <c r="J70" s="383">
        <f>$F70*I70</f>
        <v>-5000</v>
      </c>
      <c r="K70" s="383">
        <f>J70/1000000</f>
        <v>-0.005</v>
      </c>
      <c r="L70" s="410">
        <v>999999</v>
      </c>
      <c r="M70" s="411">
        <v>999999</v>
      </c>
      <c r="N70" s="383">
        <f t="shared" si="7"/>
        <v>0</v>
      </c>
      <c r="O70" s="383">
        <f>$F70*N70</f>
        <v>0</v>
      </c>
      <c r="P70" s="383">
        <f>O70/1000000</f>
        <v>0</v>
      </c>
      <c r="Q70" s="622"/>
    </row>
    <row r="71" spans="1:17" ht="21" customHeight="1">
      <c r="A71" s="309"/>
      <c r="B71" s="336" t="s">
        <v>105</v>
      </c>
      <c r="C71" s="370"/>
      <c r="D71" s="98"/>
      <c r="E71" s="98"/>
      <c r="F71" s="377"/>
      <c r="G71" s="540"/>
      <c r="H71" s="543"/>
      <c r="I71" s="383"/>
      <c r="J71" s="383"/>
      <c r="K71" s="383"/>
      <c r="L71" s="389"/>
      <c r="M71" s="383"/>
      <c r="N71" s="383"/>
      <c r="O71" s="383"/>
      <c r="P71" s="383"/>
      <c r="Q71" s="622"/>
    </row>
    <row r="72" spans="1:17" s="618" customFormat="1" ht="18" customHeight="1">
      <c r="A72" s="309">
        <v>50</v>
      </c>
      <c r="B72" s="369" t="s">
        <v>116</v>
      </c>
      <c r="C72" s="370">
        <v>4864951</v>
      </c>
      <c r="D72" s="144" t="s">
        <v>12</v>
      </c>
      <c r="E72" s="110" t="s">
        <v>347</v>
      </c>
      <c r="F72" s="379">
        <v>1000</v>
      </c>
      <c r="G72" s="410">
        <v>984082</v>
      </c>
      <c r="H72" s="411">
        <v>984813</v>
      </c>
      <c r="I72" s="383">
        <f>G72-H72</f>
        <v>-731</v>
      </c>
      <c r="J72" s="383">
        <f t="shared" si="2"/>
        <v>-731000</v>
      </c>
      <c r="K72" s="383">
        <f t="shared" si="3"/>
        <v>-0.731</v>
      </c>
      <c r="L72" s="410">
        <v>35127</v>
      </c>
      <c r="M72" s="411">
        <v>35162</v>
      </c>
      <c r="N72" s="383">
        <f>L72-M72</f>
        <v>-35</v>
      </c>
      <c r="O72" s="383">
        <f t="shared" si="4"/>
        <v>-35000</v>
      </c>
      <c r="P72" s="383">
        <f t="shared" si="5"/>
        <v>-0.035</v>
      </c>
      <c r="Q72" s="622"/>
    </row>
    <row r="73" spans="1:17" s="618" customFormat="1" ht="17.25" customHeight="1">
      <c r="A73" s="309">
        <v>51</v>
      </c>
      <c r="B73" s="369" t="s">
        <v>117</v>
      </c>
      <c r="C73" s="370">
        <v>4865016</v>
      </c>
      <c r="D73" s="144" t="s">
        <v>12</v>
      </c>
      <c r="E73" s="110" t="s">
        <v>347</v>
      </c>
      <c r="F73" s="379">
        <v>2000</v>
      </c>
      <c r="G73" s="410">
        <v>7</v>
      </c>
      <c r="H73" s="411">
        <v>7</v>
      </c>
      <c r="I73" s="383">
        <f>G73-H73</f>
        <v>0</v>
      </c>
      <c r="J73" s="383">
        <f>$F73*I73</f>
        <v>0</v>
      </c>
      <c r="K73" s="383">
        <f>J73/1000000</f>
        <v>0</v>
      </c>
      <c r="L73" s="410">
        <v>999722</v>
      </c>
      <c r="M73" s="411">
        <v>999722</v>
      </c>
      <c r="N73" s="383">
        <f>L73-M73</f>
        <v>0</v>
      </c>
      <c r="O73" s="383">
        <f>$F73*N73</f>
        <v>0</v>
      </c>
      <c r="P73" s="383">
        <f>O73/1000000</f>
        <v>0</v>
      </c>
      <c r="Q73" s="640"/>
    </row>
    <row r="74" spans="1:17" ht="19.5" customHeight="1">
      <c r="A74" s="309"/>
      <c r="B74" s="371" t="s">
        <v>175</v>
      </c>
      <c r="C74" s="370"/>
      <c r="D74" s="144"/>
      <c r="E74" s="144"/>
      <c r="F74" s="379"/>
      <c r="G74" s="540"/>
      <c r="H74" s="543"/>
      <c r="I74" s="383"/>
      <c r="J74" s="383"/>
      <c r="K74" s="383"/>
      <c r="L74" s="389"/>
      <c r="M74" s="383"/>
      <c r="N74" s="383"/>
      <c r="O74" s="383"/>
      <c r="P74" s="383"/>
      <c r="Q74" s="622"/>
    </row>
    <row r="75" spans="1:17" s="618" customFormat="1" ht="17.25" customHeight="1">
      <c r="A75" s="309">
        <v>52</v>
      </c>
      <c r="B75" s="369" t="s">
        <v>36</v>
      </c>
      <c r="C75" s="370">
        <v>4864990</v>
      </c>
      <c r="D75" s="144" t="s">
        <v>12</v>
      </c>
      <c r="E75" s="110" t="s">
        <v>347</v>
      </c>
      <c r="F75" s="379">
        <v>-1000</v>
      </c>
      <c r="G75" s="410">
        <v>37652</v>
      </c>
      <c r="H75" s="411">
        <v>36724</v>
      </c>
      <c r="I75" s="383">
        <f>G75-H75</f>
        <v>928</v>
      </c>
      <c r="J75" s="383">
        <f t="shared" si="2"/>
        <v>-928000</v>
      </c>
      <c r="K75" s="383">
        <f t="shared" si="3"/>
        <v>-0.928</v>
      </c>
      <c r="L75" s="410">
        <v>973272</v>
      </c>
      <c r="M75" s="411">
        <v>973272</v>
      </c>
      <c r="N75" s="383">
        <f>L75-M75</f>
        <v>0</v>
      </c>
      <c r="O75" s="383">
        <f t="shared" si="4"/>
        <v>0</v>
      </c>
      <c r="P75" s="383">
        <f t="shared" si="5"/>
        <v>0</v>
      </c>
      <c r="Q75" s="622"/>
    </row>
    <row r="76" spans="1:17" s="618" customFormat="1" ht="17.25" customHeight="1">
      <c r="A76" s="309">
        <v>53</v>
      </c>
      <c r="B76" s="369" t="s">
        <v>176</v>
      </c>
      <c r="C76" s="370">
        <v>4865020</v>
      </c>
      <c r="D76" s="144" t="s">
        <v>12</v>
      </c>
      <c r="E76" s="110" t="s">
        <v>347</v>
      </c>
      <c r="F76" s="379">
        <v>-1000</v>
      </c>
      <c r="G76" s="410">
        <v>2670</v>
      </c>
      <c r="H76" s="411">
        <v>2444</v>
      </c>
      <c r="I76" s="383">
        <f>G76-H76</f>
        <v>226</v>
      </c>
      <c r="J76" s="383">
        <f>$F76*I76</f>
        <v>-226000</v>
      </c>
      <c r="K76" s="383">
        <f>J76/1000000</f>
        <v>-0.226</v>
      </c>
      <c r="L76" s="410">
        <v>46</v>
      </c>
      <c r="M76" s="411">
        <v>25</v>
      </c>
      <c r="N76" s="383">
        <f>L76-M76</f>
        <v>21</v>
      </c>
      <c r="O76" s="383">
        <f>$F76*N76</f>
        <v>-21000</v>
      </c>
      <c r="P76" s="383">
        <f>O76/1000000</f>
        <v>-0.021</v>
      </c>
      <c r="Q76" s="622"/>
    </row>
    <row r="77" spans="1:17" s="618" customFormat="1" ht="17.25" customHeight="1">
      <c r="A77" s="309">
        <v>54</v>
      </c>
      <c r="B77" s="369" t="s">
        <v>438</v>
      </c>
      <c r="C77" s="370">
        <v>5295147</v>
      </c>
      <c r="D77" s="144" t="s">
        <v>12</v>
      </c>
      <c r="E77" s="110" t="s">
        <v>347</v>
      </c>
      <c r="F77" s="379">
        <v>-1000</v>
      </c>
      <c r="G77" s="410">
        <v>13360</v>
      </c>
      <c r="H77" s="411">
        <v>12573</v>
      </c>
      <c r="I77" s="383">
        <f>G77-H77</f>
        <v>787</v>
      </c>
      <c r="J77" s="383">
        <f>$F77*I77</f>
        <v>-787000</v>
      </c>
      <c r="K77" s="383">
        <f>J77/1000000</f>
        <v>-0.787</v>
      </c>
      <c r="L77" s="410">
        <v>999999</v>
      </c>
      <c r="M77" s="411">
        <v>999999</v>
      </c>
      <c r="N77" s="383">
        <f>L77-M77</f>
        <v>0</v>
      </c>
      <c r="O77" s="383">
        <f>$F77*N77</f>
        <v>0</v>
      </c>
      <c r="P77" s="383">
        <f>O77/1000000</f>
        <v>0</v>
      </c>
      <c r="Q77" s="622" t="s">
        <v>439</v>
      </c>
    </row>
    <row r="78" spans="1:17" s="618" customFormat="1" ht="17.25" customHeight="1">
      <c r="A78" s="309"/>
      <c r="B78" s="369"/>
      <c r="C78" s="370"/>
      <c r="D78" s="144"/>
      <c r="E78" s="110"/>
      <c r="F78" s="379">
        <v>-1000</v>
      </c>
      <c r="G78" s="410">
        <v>3775</v>
      </c>
      <c r="H78" s="411">
        <v>2324</v>
      </c>
      <c r="I78" s="383">
        <f>G78-H78</f>
        <v>1451</v>
      </c>
      <c r="J78" s="383">
        <f>$F78*I78</f>
        <v>-1451000</v>
      </c>
      <c r="K78" s="383">
        <f>J78/1000000</f>
        <v>-1.451</v>
      </c>
      <c r="L78" s="410"/>
      <c r="M78" s="411"/>
      <c r="N78" s="383"/>
      <c r="O78" s="383"/>
      <c r="P78" s="383"/>
      <c r="Q78" s="622"/>
    </row>
    <row r="79" spans="1:17" ht="15.75" customHeight="1">
      <c r="A79" s="309"/>
      <c r="B79" s="374" t="s">
        <v>27</v>
      </c>
      <c r="C79" s="339"/>
      <c r="D79" s="59"/>
      <c r="E79" s="59"/>
      <c r="F79" s="379"/>
      <c r="G79" s="540"/>
      <c r="H79" s="539"/>
      <c r="I79" s="385"/>
      <c r="J79" s="385"/>
      <c r="K79" s="385"/>
      <c r="L79" s="386"/>
      <c r="M79" s="385"/>
      <c r="N79" s="385"/>
      <c r="O79" s="385"/>
      <c r="P79" s="385"/>
      <c r="Q79" s="171"/>
    </row>
    <row r="80" spans="1:17" ht="21" customHeight="1">
      <c r="A80" s="309">
        <v>55</v>
      </c>
      <c r="B80" s="102" t="s">
        <v>81</v>
      </c>
      <c r="C80" s="339">
        <v>4865092</v>
      </c>
      <c r="D80" s="59" t="s">
        <v>12</v>
      </c>
      <c r="E80" s="110" t="s">
        <v>347</v>
      </c>
      <c r="F80" s="379">
        <v>100</v>
      </c>
      <c r="G80" s="407">
        <v>23207</v>
      </c>
      <c r="H80" s="408">
        <v>22990</v>
      </c>
      <c r="I80" s="385">
        <f>G80-H80</f>
        <v>217</v>
      </c>
      <c r="J80" s="385">
        <f t="shared" si="2"/>
        <v>21700</v>
      </c>
      <c r="K80" s="385">
        <f t="shared" si="3"/>
        <v>0.0217</v>
      </c>
      <c r="L80" s="407">
        <v>21670</v>
      </c>
      <c r="M80" s="408">
        <v>21666</v>
      </c>
      <c r="N80" s="385">
        <f>L80-M80</f>
        <v>4</v>
      </c>
      <c r="O80" s="385">
        <f t="shared" si="4"/>
        <v>400</v>
      </c>
      <c r="P80" s="385">
        <f t="shared" si="5"/>
        <v>0.0004</v>
      </c>
      <c r="Q80" s="171"/>
    </row>
    <row r="81" spans="1:17" ht="15.75" customHeight="1">
      <c r="A81" s="309"/>
      <c r="B81" s="371" t="s">
        <v>47</v>
      </c>
      <c r="C81" s="370"/>
      <c r="D81" s="144"/>
      <c r="E81" s="144"/>
      <c r="F81" s="379"/>
      <c r="G81" s="540"/>
      <c r="H81" s="539"/>
      <c r="I81" s="385"/>
      <c r="J81" s="385"/>
      <c r="K81" s="385"/>
      <c r="L81" s="386"/>
      <c r="M81" s="385"/>
      <c r="N81" s="385"/>
      <c r="O81" s="385"/>
      <c r="P81" s="385"/>
      <c r="Q81" s="171"/>
    </row>
    <row r="82" spans="1:17" s="618" customFormat="1" ht="18" customHeight="1">
      <c r="A82" s="309">
        <v>56</v>
      </c>
      <c r="B82" s="369" t="s">
        <v>348</v>
      </c>
      <c r="C82" s="370">
        <v>4864813</v>
      </c>
      <c r="D82" s="144" t="s">
        <v>12</v>
      </c>
      <c r="E82" s="110" t="s">
        <v>347</v>
      </c>
      <c r="F82" s="379">
        <v>100</v>
      </c>
      <c r="G82" s="410">
        <v>20235</v>
      </c>
      <c r="H82" s="411">
        <v>20974</v>
      </c>
      <c r="I82" s="383">
        <f>G82-H82</f>
        <v>-739</v>
      </c>
      <c r="J82" s="383">
        <f t="shared" si="2"/>
        <v>-73900</v>
      </c>
      <c r="K82" s="383">
        <f t="shared" si="3"/>
        <v>-0.0739</v>
      </c>
      <c r="L82" s="410">
        <v>142791</v>
      </c>
      <c r="M82" s="411">
        <v>142792</v>
      </c>
      <c r="N82" s="383">
        <f>L82-M82</f>
        <v>-1</v>
      </c>
      <c r="O82" s="383">
        <f t="shared" si="4"/>
        <v>-100</v>
      </c>
      <c r="P82" s="383">
        <f t="shared" si="5"/>
        <v>-0.0001</v>
      </c>
      <c r="Q82" s="673" t="s">
        <v>453</v>
      </c>
    </row>
    <row r="83" spans="1:17" ht="14.25" customHeight="1">
      <c r="A83" s="375"/>
      <c r="B83" s="374" t="s">
        <v>309</v>
      </c>
      <c r="C83" s="370"/>
      <c r="D83" s="144"/>
      <c r="E83" s="144"/>
      <c r="F83" s="379"/>
      <c r="G83" s="540"/>
      <c r="H83" s="539"/>
      <c r="I83" s="385"/>
      <c r="J83" s="385"/>
      <c r="K83" s="385"/>
      <c r="L83" s="386"/>
      <c r="M83" s="385"/>
      <c r="N83" s="385"/>
      <c r="O83" s="385"/>
      <c r="P83" s="385"/>
      <c r="Q83" s="171"/>
    </row>
    <row r="84" spans="1:17" s="618" customFormat="1" ht="21" customHeight="1">
      <c r="A84" s="309">
        <v>57</v>
      </c>
      <c r="B84" s="713" t="s">
        <v>351</v>
      </c>
      <c r="C84" s="370">
        <v>4865174</v>
      </c>
      <c r="D84" s="110" t="s">
        <v>12</v>
      </c>
      <c r="E84" s="110" t="s">
        <v>347</v>
      </c>
      <c r="F84" s="379">
        <v>1000</v>
      </c>
      <c r="G84" s="410">
        <v>0</v>
      </c>
      <c r="H84" s="411">
        <v>0</v>
      </c>
      <c r="I84" s="383">
        <f>G84-H84</f>
        <v>0</v>
      </c>
      <c r="J84" s="383">
        <f t="shared" si="2"/>
        <v>0</v>
      </c>
      <c r="K84" s="383">
        <f t="shared" si="3"/>
        <v>0</v>
      </c>
      <c r="L84" s="410">
        <v>0</v>
      </c>
      <c r="M84" s="411">
        <v>0</v>
      </c>
      <c r="N84" s="383">
        <f>L84-M84</f>
        <v>0</v>
      </c>
      <c r="O84" s="383">
        <f t="shared" si="4"/>
        <v>0</v>
      </c>
      <c r="P84" s="383">
        <f t="shared" si="5"/>
        <v>0</v>
      </c>
      <c r="Q84" s="669"/>
    </row>
    <row r="85" spans="1:17" ht="16.5" customHeight="1">
      <c r="A85" s="309"/>
      <c r="B85" s="374" t="s">
        <v>35</v>
      </c>
      <c r="C85" s="401"/>
      <c r="D85" s="423"/>
      <c r="E85" s="393"/>
      <c r="F85" s="401"/>
      <c r="G85" s="538"/>
      <c r="H85" s="539"/>
      <c r="I85" s="408"/>
      <c r="J85" s="408"/>
      <c r="K85" s="409"/>
      <c r="L85" s="407"/>
      <c r="M85" s="408"/>
      <c r="N85" s="408"/>
      <c r="O85" s="408"/>
      <c r="P85" s="409"/>
      <c r="Q85" s="171"/>
    </row>
    <row r="86" spans="1:17" s="618" customFormat="1" ht="18" customHeight="1">
      <c r="A86" s="309">
        <v>58</v>
      </c>
      <c r="B86" s="713" t="s">
        <v>363</v>
      </c>
      <c r="C86" s="401">
        <v>4864964</v>
      </c>
      <c r="D86" s="422" t="s">
        <v>12</v>
      </c>
      <c r="E86" s="393" t="s">
        <v>347</v>
      </c>
      <c r="F86" s="401">
        <v>800</v>
      </c>
      <c r="G86" s="410">
        <v>995232</v>
      </c>
      <c r="H86" s="411">
        <v>996169</v>
      </c>
      <c r="I86" s="411">
        <f>G86-H86</f>
        <v>-937</v>
      </c>
      <c r="J86" s="411">
        <f>$F86*I86</f>
        <v>-749600</v>
      </c>
      <c r="K86" s="415">
        <f>J86/1000000</f>
        <v>-0.7496</v>
      </c>
      <c r="L86" s="410">
        <v>999999</v>
      </c>
      <c r="M86" s="411">
        <v>999999</v>
      </c>
      <c r="N86" s="411">
        <f>L86-M86</f>
        <v>0</v>
      </c>
      <c r="O86" s="411">
        <f>$F86*N86</f>
        <v>0</v>
      </c>
      <c r="P86" s="415">
        <f>O86/1000000</f>
        <v>0</v>
      </c>
      <c r="Q86" s="622" t="s">
        <v>454</v>
      </c>
    </row>
    <row r="87" spans="1:17" ht="18" customHeight="1">
      <c r="A87" s="309"/>
      <c r="B87" s="374" t="s">
        <v>187</v>
      </c>
      <c r="C87" s="401"/>
      <c r="D87" s="422"/>
      <c r="E87" s="393"/>
      <c r="F87" s="401"/>
      <c r="G87" s="544"/>
      <c r="H87" s="543"/>
      <c r="I87" s="408"/>
      <c r="J87" s="408"/>
      <c r="K87" s="408"/>
      <c r="L87" s="410"/>
      <c r="M87" s="411"/>
      <c r="N87" s="408"/>
      <c r="O87" s="408"/>
      <c r="P87" s="408"/>
      <c r="Q87" s="171"/>
    </row>
    <row r="88" spans="1:17" s="618" customFormat="1" ht="19.5" customHeight="1">
      <c r="A88" s="309">
        <v>59</v>
      </c>
      <c r="B88" s="369" t="s">
        <v>365</v>
      </c>
      <c r="C88" s="401">
        <v>4902555</v>
      </c>
      <c r="D88" s="422" t="s">
        <v>12</v>
      </c>
      <c r="E88" s="393" t="s">
        <v>347</v>
      </c>
      <c r="F88" s="401">
        <v>75</v>
      </c>
      <c r="G88" s="410">
        <v>3540</v>
      </c>
      <c r="H88" s="411">
        <v>3303</v>
      </c>
      <c r="I88" s="411">
        <f>G88-H88</f>
        <v>237</v>
      </c>
      <c r="J88" s="411">
        <f>$F88*I88</f>
        <v>17775</v>
      </c>
      <c r="K88" s="415">
        <f>J88/1000000</f>
        <v>0.017775</v>
      </c>
      <c r="L88" s="410">
        <v>7102</v>
      </c>
      <c r="M88" s="411">
        <v>7025</v>
      </c>
      <c r="N88" s="411">
        <f>L88-M88</f>
        <v>77</v>
      </c>
      <c r="O88" s="411">
        <f>$F88*N88</f>
        <v>5775</v>
      </c>
      <c r="P88" s="415">
        <f>O88/1000000</f>
        <v>0.005775</v>
      </c>
      <c r="Q88" s="640"/>
    </row>
    <row r="89" spans="1:17" s="618" customFormat="1" ht="15.75" customHeight="1">
      <c r="A89" s="309">
        <v>60</v>
      </c>
      <c r="B89" s="369" t="s">
        <v>366</v>
      </c>
      <c r="C89" s="401">
        <v>4902581</v>
      </c>
      <c r="D89" s="422" t="s">
        <v>12</v>
      </c>
      <c r="E89" s="393" t="s">
        <v>347</v>
      </c>
      <c r="F89" s="401">
        <v>100</v>
      </c>
      <c r="G89" s="410">
        <v>1036</v>
      </c>
      <c r="H89" s="411">
        <v>929</v>
      </c>
      <c r="I89" s="411">
        <f>G89-H89</f>
        <v>107</v>
      </c>
      <c r="J89" s="411">
        <f>$F89*I89</f>
        <v>10700</v>
      </c>
      <c r="K89" s="415">
        <f>J89/1000000</f>
        <v>0.0107</v>
      </c>
      <c r="L89" s="410">
        <v>1596</v>
      </c>
      <c r="M89" s="411">
        <v>1530</v>
      </c>
      <c r="N89" s="411">
        <f>L89-M89</f>
        <v>66</v>
      </c>
      <c r="O89" s="411">
        <f>$F89*N89</f>
        <v>6600</v>
      </c>
      <c r="P89" s="415">
        <f>O89/1000000</f>
        <v>0.0066</v>
      </c>
      <c r="Q89" s="622"/>
    </row>
    <row r="90" spans="1:17" ht="14.25" customHeight="1">
      <c r="A90" s="309"/>
      <c r="B90" s="374" t="s">
        <v>419</v>
      </c>
      <c r="C90" s="401"/>
      <c r="D90" s="422"/>
      <c r="E90" s="393"/>
      <c r="F90" s="401"/>
      <c r="G90" s="407"/>
      <c r="H90" s="408"/>
      <c r="I90" s="408"/>
      <c r="J90" s="408"/>
      <c r="K90" s="408"/>
      <c r="L90" s="407"/>
      <c r="M90" s="408"/>
      <c r="N90" s="408"/>
      <c r="O90" s="408"/>
      <c r="P90" s="408"/>
      <c r="Q90" s="171"/>
    </row>
    <row r="91" spans="1:17" s="618" customFormat="1" ht="21" customHeight="1">
      <c r="A91" s="309">
        <v>61</v>
      </c>
      <c r="B91" s="369" t="s">
        <v>420</v>
      </c>
      <c r="C91" s="401">
        <v>4864861</v>
      </c>
      <c r="D91" s="422" t="s">
        <v>12</v>
      </c>
      <c r="E91" s="393" t="s">
        <v>347</v>
      </c>
      <c r="F91" s="401">
        <v>1000</v>
      </c>
      <c r="G91" s="410">
        <v>999952</v>
      </c>
      <c r="H91" s="411">
        <v>999991</v>
      </c>
      <c r="I91" s="411">
        <f aca="true" t="shared" si="8" ref="I91:I98">G91-H91</f>
        <v>-39</v>
      </c>
      <c r="J91" s="411">
        <f aca="true" t="shared" si="9" ref="J91:J98">$F91*I91</f>
        <v>-39000</v>
      </c>
      <c r="K91" s="415">
        <f aca="true" t="shared" si="10" ref="K91:K98">J91/1000000</f>
        <v>-0.039</v>
      </c>
      <c r="L91" s="410">
        <v>1000007</v>
      </c>
      <c r="M91" s="411">
        <v>999993</v>
      </c>
      <c r="N91" s="411">
        <f aca="true" t="shared" si="11" ref="N91:N98">L91-M91</f>
        <v>14</v>
      </c>
      <c r="O91" s="411">
        <f aca="true" t="shared" si="12" ref="O91:O98">$F91*N91</f>
        <v>14000</v>
      </c>
      <c r="P91" s="415">
        <f aca="true" t="shared" si="13" ref="P91:P98">O91/1000000</f>
        <v>0.014</v>
      </c>
      <c r="Q91" s="640"/>
    </row>
    <row r="92" spans="1:17" s="618" customFormat="1" ht="18" customHeight="1">
      <c r="A92" s="309">
        <v>62</v>
      </c>
      <c r="B92" s="369" t="s">
        <v>421</v>
      </c>
      <c r="C92" s="401">
        <v>4864877</v>
      </c>
      <c r="D92" s="422" t="s">
        <v>12</v>
      </c>
      <c r="E92" s="393" t="s">
        <v>347</v>
      </c>
      <c r="F92" s="401">
        <v>1000</v>
      </c>
      <c r="G92" s="410">
        <v>470</v>
      </c>
      <c r="H92" s="411">
        <v>422</v>
      </c>
      <c r="I92" s="411">
        <f t="shared" si="8"/>
        <v>48</v>
      </c>
      <c r="J92" s="411">
        <f t="shared" si="9"/>
        <v>48000</v>
      </c>
      <c r="K92" s="415">
        <f t="shared" si="10"/>
        <v>0.048</v>
      </c>
      <c r="L92" s="410">
        <v>170</v>
      </c>
      <c r="M92" s="411">
        <v>159</v>
      </c>
      <c r="N92" s="411">
        <f t="shared" si="11"/>
        <v>11</v>
      </c>
      <c r="O92" s="411">
        <f t="shared" si="12"/>
        <v>11000</v>
      </c>
      <c r="P92" s="415">
        <f t="shared" si="13"/>
        <v>0.011</v>
      </c>
      <c r="Q92" s="622"/>
    </row>
    <row r="93" spans="1:17" s="618" customFormat="1" ht="21" customHeight="1">
      <c r="A93" s="309">
        <v>63</v>
      </c>
      <c r="B93" s="369" t="s">
        <v>422</v>
      </c>
      <c r="C93" s="401">
        <v>4864841</v>
      </c>
      <c r="D93" s="422" t="s">
        <v>12</v>
      </c>
      <c r="E93" s="393" t="s">
        <v>347</v>
      </c>
      <c r="F93" s="401">
        <v>1000</v>
      </c>
      <c r="G93" s="410">
        <v>998414</v>
      </c>
      <c r="H93" s="411">
        <v>998598</v>
      </c>
      <c r="I93" s="411">
        <f t="shared" si="8"/>
        <v>-184</v>
      </c>
      <c r="J93" s="411">
        <f t="shared" si="9"/>
        <v>-184000</v>
      </c>
      <c r="K93" s="415">
        <f t="shared" si="10"/>
        <v>-0.184</v>
      </c>
      <c r="L93" s="410">
        <v>78</v>
      </c>
      <c r="M93" s="411">
        <v>69</v>
      </c>
      <c r="N93" s="411">
        <f t="shared" si="11"/>
        <v>9</v>
      </c>
      <c r="O93" s="411">
        <f t="shared" si="12"/>
        <v>9000</v>
      </c>
      <c r="P93" s="415">
        <f t="shared" si="13"/>
        <v>0.009</v>
      </c>
      <c r="Q93" s="622"/>
    </row>
    <row r="94" spans="1:17" s="618" customFormat="1" ht="21" customHeight="1">
      <c r="A94" s="309">
        <v>64</v>
      </c>
      <c r="B94" s="369" t="s">
        <v>423</v>
      </c>
      <c r="C94" s="401">
        <v>4864882</v>
      </c>
      <c r="D94" s="422" t="s">
        <v>12</v>
      </c>
      <c r="E94" s="393" t="s">
        <v>347</v>
      </c>
      <c r="F94" s="401">
        <v>1000</v>
      </c>
      <c r="G94" s="410">
        <v>1245</v>
      </c>
      <c r="H94" s="411">
        <v>1186</v>
      </c>
      <c r="I94" s="411">
        <f t="shared" si="8"/>
        <v>59</v>
      </c>
      <c r="J94" s="411">
        <f t="shared" si="9"/>
        <v>59000</v>
      </c>
      <c r="K94" s="415">
        <f t="shared" si="10"/>
        <v>0.059</v>
      </c>
      <c r="L94" s="410">
        <v>554</v>
      </c>
      <c r="M94" s="411">
        <v>541</v>
      </c>
      <c r="N94" s="411">
        <f t="shared" si="11"/>
        <v>13</v>
      </c>
      <c r="O94" s="411">
        <f t="shared" si="12"/>
        <v>13000</v>
      </c>
      <c r="P94" s="415">
        <f t="shared" si="13"/>
        <v>0.013</v>
      </c>
      <c r="Q94" s="622"/>
    </row>
    <row r="95" spans="1:17" s="618" customFormat="1" ht="21" customHeight="1">
      <c r="A95" s="309">
        <v>65</v>
      </c>
      <c r="B95" s="369" t="s">
        <v>424</v>
      </c>
      <c r="C95" s="401">
        <v>5269791</v>
      </c>
      <c r="D95" s="422" t="s">
        <v>12</v>
      </c>
      <c r="E95" s="393" t="s">
        <v>347</v>
      </c>
      <c r="F95" s="401">
        <v>2000</v>
      </c>
      <c r="G95" s="410">
        <v>266</v>
      </c>
      <c r="H95" s="411">
        <v>266</v>
      </c>
      <c r="I95" s="411">
        <f t="shared" si="8"/>
        <v>0</v>
      </c>
      <c r="J95" s="411">
        <f t="shared" si="9"/>
        <v>0</v>
      </c>
      <c r="K95" s="415">
        <f t="shared" si="10"/>
        <v>0</v>
      </c>
      <c r="L95" s="410">
        <v>1077</v>
      </c>
      <c r="M95" s="411">
        <v>1077</v>
      </c>
      <c r="N95" s="411">
        <f t="shared" si="11"/>
        <v>0</v>
      </c>
      <c r="O95" s="411">
        <f t="shared" si="12"/>
        <v>0</v>
      </c>
      <c r="P95" s="415">
        <f t="shared" si="13"/>
        <v>0</v>
      </c>
      <c r="Q95" s="622"/>
    </row>
    <row r="96" spans="1:17" s="618" customFormat="1" ht="21" customHeight="1">
      <c r="A96" s="309">
        <v>66</v>
      </c>
      <c r="B96" s="369" t="s">
        <v>425</v>
      </c>
      <c r="C96" s="401">
        <v>5295121</v>
      </c>
      <c r="D96" s="422" t="s">
        <v>12</v>
      </c>
      <c r="E96" s="393" t="s">
        <v>347</v>
      </c>
      <c r="F96" s="401">
        <v>100</v>
      </c>
      <c r="G96" s="410">
        <v>998918</v>
      </c>
      <c r="H96" s="411">
        <v>999053</v>
      </c>
      <c r="I96" s="411">
        <f>G96-H96</f>
        <v>-135</v>
      </c>
      <c r="J96" s="411">
        <f>$F96*I96</f>
        <v>-13500</v>
      </c>
      <c r="K96" s="415">
        <f>J96/1000000</f>
        <v>-0.0135</v>
      </c>
      <c r="L96" s="410">
        <v>163</v>
      </c>
      <c r="M96" s="411">
        <v>86</v>
      </c>
      <c r="N96" s="411">
        <f>L96-M96</f>
        <v>77</v>
      </c>
      <c r="O96" s="411">
        <f>$F96*N96</f>
        <v>7700</v>
      </c>
      <c r="P96" s="415">
        <f>O96/1000000</f>
        <v>0.0077</v>
      </c>
      <c r="Q96" s="640"/>
    </row>
    <row r="97" spans="1:17" s="618" customFormat="1" ht="21" customHeight="1">
      <c r="A97" s="401">
        <v>67</v>
      </c>
      <c r="B97" s="764" t="s">
        <v>426</v>
      </c>
      <c r="C97" s="401">
        <v>5269785</v>
      </c>
      <c r="D97" s="422" t="s">
        <v>12</v>
      </c>
      <c r="E97" s="393" t="s">
        <v>347</v>
      </c>
      <c r="F97" s="401">
        <v>1000</v>
      </c>
      <c r="G97" s="410">
        <v>0</v>
      </c>
      <c r="H97" s="411">
        <v>0</v>
      </c>
      <c r="I97" s="411">
        <f t="shared" si="8"/>
        <v>0</v>
      </c>
      <c r="J97" s="411">
        <f t="shared" si="9"/>
        <v>0</v>
      </c>
      <c r="K97" s="415">
        <f t="shared" si="10"/>
        <v>0</v>
      </c>
      <c r="L97" s="410">
        <v>0</v>
      </c>
      <c r="M97" s="411">
        <v>0</v>
      </c>
      <c r="N97" s="411">
        <f t="shared" si="11"/>
        <v>0</v>
      </c>
      <c r="O97" s="411">
        <f t="shared" si="12"/>
        <v>0</v>
      </c>
      <c r="P97" s="415">
        <f t="shared" si="13"/>
        <v>0</v>
      </c>
      <c r="Q97" s="622"/>
    </row>
    <row r="98" spans="1:17" s="655" customFormat="1" ht="21" customHeight="1" thickBot="1">
      <c r="A98" s="373">
        <v>68</v>
      </c>
      <c r="B98" s="654" t="s">
        <v>427</v>
      </c>
      <c r="C98" s="654">
        <v>4864847</v>
      </c>
      <c r="D98" s="654" t="s">
        <v>12</v>
      </c>
      <c r="E98" s="654" t="s">
        <v>347</v>
      </c>
      <c r="F98" s="739">
        <v>1000</v>
      </c>
      <c r="G98" s="738">
        <v>529</v>
      </c>
      <c r="H98" s="373">
        <v>517</v>
      </c>
      <c r="I98" s="373">
        <f t="shared" si="8"/>
        <v>12</v>
      </c>
      <c r="J98" s="373">
        <f t="shared" si="9"/>
        <v>12000</v>
      </c>
      <c r="K98" s="739">
        <f t="shared" si="10"/>
        <v>0.012</v>
      </c>
      <c r="L98" s="738">
        <v>43</v>
      </c>
      <c r="M98" s="373">
        <v>36</v>
      </c>
      <c r="N98" s="373">
        <f t="shared" si="11"/>
        <v>7</v>
      </c>
      <c r="O98" s="373">
        <f t="shared" si="12"/>
        <v>7000</v>
      </c>
      <c r="P98" s="739">
        <f t="shared" si="13"/>
        <v>0.007</v>
      </c>
      <c r="Q98" s="738"/>
    </row>
    <row r="99" spans="1:2" s="618" customFormat="1" ht="14.25" customHeight="1" thickTop="1">
      <c r="A99" s="309"/>
      <c r="B99" s="369"/>
    </row>
    <row r="100" spans="1:16" ht="21" customHeight="1">
      <c r="A100" s="214" t="s">
        <v>313</v>
      </c>
      <c r="C100" s="62"/>
      <c r="D100" s="88"/>
      <c r="E100" s="88"/>
      <c r="F100" s="380"/>
      <c r="K100" s="219">
        <f>SUM(K8:K98)</f>
        <v>-2.715258328000001</v>
      </c>
      <c r="L100" s="89"/>
      <c r="M100" s="89"/>
      <c r="N100" s="89"/>
      <c r="O100" s="89"/>
      <c r="P100" s="219">
        <f>SUM(P8:P98)</f>
        <v>-0.5538166099999997</v>
      </c>
    </row>
    <row r="101" spans="3:16" ht="9.75" customHeight="1" hidden="1">
      <c r="C101" s="88"/>
      <c r="D101" s="88"/>
      <c r="E101" s="88"/>
      <c r="F101" s="380"/>
      <c r="L101" s="18"/>
      <c r="M101" s="18"/>
      <c r="N101" s="18"/>
      <c r="O101" s="18"/>
      <c r="P101" s="18"/>
    </row>
    <row r="102" spans="1:17" ht="24" thickBot="1">
      <c r="A102" s="475" t="s">
        <v>193</v>
      </c>
      <c r="C102" s="88"/>
      <c r="D102" s="88"/>
      <c r="E102" s="88"/>
      <c r="F102" s="380"/>
      <c r="G102" s="19"/>
      <c r="H102" s="19"/>
      <c r="I102" s="51" t="s">
        <v>398</v>
      </c>
      <c r="J102" s="19"/>
      <c r="K102" s="19"/>
      <c r="L102" s="21"/>
      <c r="M102" s="21"/>
      <c r="N102" s="51" t="s">
        <v>399</v>
      </c>
      <c r="O102" s="21"/>
      <c r="P102" s="21"/>
      <c r="Q102" s="482" t="str">
        <f>NDPL!$Q$1</f>
        <v>MARCH-2016</v>
      </c>
    </row>
    <row r="103" spans="1:17" ht="39.75" thickBot="1" thickTop="1">
      <c r="A103" s="38" t="s">
        <v>8</v>
      </c>
      <c r="B103" s="35" t="s">
        <v>9</v>
      </c>
      <c r="C103" s="36" t="s">
        <v>1</v>
      </c>
      <c r="D103" s="36" t="s">
        <v>2</v>
      </c>
      <c r="E103" s="36" t="s">
        <v>3</v>
      </c>
      <c r="F103" s="381" t="s">
        <v>10</v>
      </c>
      <c r="G103" s="38" t="str">
        <f>NDPL!G5</f>
        <v>FINAL READING 01/04/2016</v>
      </c>
      <c r="H103" s="36" t="str">
        <f>NDPL!H5</f>
        <v>INTIAL READING 01/03/2016</v>
      </c>
      <c r="I103" s="36" t="s">
        <v>4</v>
      </c>
      <c r="J103" s="36" t="s">
        <v>5</v>
      </c>
      <c r="K103" s="36" t="s">
        <v>6</v>
      </c>
      <c r="L103" s="38" t="str">
        <f>NDPL!G5</f>
        <v>FINAL READING 01/04/2016</v>
      </c>
      <c r="M103" s="36" t="str">
        <f>NDPL!H5</f>
        <v>INTIAL READING 01/03/2016</v>
      </c>
      <c r="N103" s="36" t="s">
        <v>4</v>
      </c>
      <c r="O103" s="36" t="s">
        <v>5</v>
      </c>
      <c r="P103" s="36" t="s">
        <v>6</v>
      </c>
      <c r="Q103" s="37" t="s">
        <v>310</v>
      </c>
    </row>
    <row r="104" spans="3:16" ht="18" thickBot="1" thickTop="1">
      <c r="C104" s="88"/>
      <c r="D104" s="88"/>
      <c r="E104" s="88"/>
      <c r="F104" s="380"/>
      <c r="L104" s="18"/>
      <c r="M104" s="18"/>
      <c r="N104" s="18"/>
      <c r="O104" s="18"/>
      <c r="P104" s="18"/>
    </row>
    <row r="105" spans="1:17" ht="18" customHeight="1" thickTop="1">
      <c r="A105" s="428"/>
      <c r="B105" s="429" t="s">
        <v>177</v>
      </c>
      <c r="C105" s="390"/>
      <c r="D105" s="107"/>
      <c r="E105" s="107"/>
      <c r="F105" s="382"/>
      <c r="G105" s="58"/>
      <c r="H105" s="25"/>
      <c r="I105" s="25"/>
      <c r="J105" s="25"/>
      <c r="K105" s="33"/>
      <c r="L105" s="97"/>
      <c r="M105" s="26"/>
      <c r="N105" s="26"/>
      <c r="O105" s="26"/>
      <c r="P105" s="27"/>
      <c r="Q105" s="170"/>
    </row>
    <row r="106" spans="1:17" s="618" customFormat="1" ht="18">
      <c r="A106" s="389">
        <v>1</v>
      </c>
      <c r="B106" s="430" t="s">
        <v>178</v>
      </c>
      <c r="C106" s="401">
        <v>4865143</v>
      </c>
      <c r="D106" s="144" t="s">
        <v>12</v>
      </c>
      <c r="E106" s="110" t="s">
        <v>347</v>
      </c>
      <c r="F106" s="383">
        <v>-100</v>
      </c>
      <c r="G106" s="410">
        <v>135361</v>
      </c>
      <c r="H106" s="411">
        <v>129581</v>
      </c>
      <c r="I106" s="337">
        <f>G106-H106</f>
        <v>5780</v>
      </c>
      <c r="J106" s="337">
        <f>$F106*I106</f>
        <v>-578000</v>
      </c>
      <c r="K106" s="337">
        <f aca="true" t="shared" si="14" ref="K106:K152">J106/1000000</f>
        <v>-0.578</v>
      </c>
      <c r="L106" s="410">
        <v>910763</v>
      </c>
      <c r="M106" s="411">
        <v>910763</v>
      </c>
      <c r="N106" s="337">
        <f>L106-M106</f>
        <v>0</v>
      </c>
      <c r="O106" s="337">
        <f>$F106*N106</f>
        <v>0</v>
      </c>
      <c r="P106" s="337">
        <f aca="true" t="shared" si="15" ref="P106:P152">O106/1000000</f>
        <v>0</v>
      </c>
      <c r="Q106" s="670"/>
    </row>
    <row r="107" spans="1:17" ht="18" customHeight="1">
      <c r="A107" s="389"/>
      <c r="B107" s="431" t="s">
        <v>41</v>
      </c>
      <c r="C107" s="401"/>
      <c r="D107" s="144"/>
      <c r="E107" s="144"/>
      <c r="F107" s="383"/>
      <c r="G107" s="540"/>
      <c r="H107" s="539"/>
      <c r="I107" s="359"/>
      <c r="J107" s="359"/>
      <c r="K107" s="359"/>
      <c r="L107" s="315"/>
      <c r="M107" s="359"/>
      <c r="N107" s="359"/>
      <c r="O107" s="359"/>
      <c r="P107" s="359"/>
      <c r="Q107" s="376"/>
    </row>
    <row r="108" spans="1:17" ht="18" customHeight="1">
      <c r="A108" s="389"/>
      <c r="B108" s="431" t="s">
        <v>119</v>
      </c>
      <c r="C108" s="401"/>
      <c r="D108" s="144"/>
      <c r="E108" s="144"/>
      <c r="F108" s="383"/>
      <c r="G108" s="540"/>
      <c r="H108" s="539"/>
      <c r="I108" s="359"/>
      <c r="J108" s="359"/>
      <c r="K108" s="359"/>
      <c r="L108" s="315"/>
      <c r="M108" s="359"/>
      <c r="N108" s="359"/>
      <c r="O108" s="359"/>
      <c r="P108" s="359"/>
      <c r="Q108" s="376"/>
    </row>
    <row r="109" spans="1:17" s="618" customFormat="1" ht="18" customHeight="1">
      <c r="A109" s="389">
        <v>2</v>
      </c>
      <c r="B109" s="430" t="s">
        <v>120</v>
      </c>
      <c r="C109" s="401">
        <v>4865134</v>
      </c>
      <c r="D109" s="144" t="s">
        <v>12</v>
      </c>
      <c r="E109" s="110" t="s">
        <v>347</v>
      </c>
      <c r="F109" s="383">
        <v>-100</v>
      </c>
      <c r="G109" s="410">
        <v>94571</v>
      </c>
      <c r="H109" s="411">
        <v>94788</v>
      </c>
      <c r="I109" s="337">
        <f>G109-H109</f>
        <v>-217</v>
      </c>
      <c r="J109" s="337">
        <f aca="true" t="shared" si="16" ref="J109:J152">$F109*I109</f>
        <v>21700</v>
      </c>
      <c r="K109" s="337">
        <f t="shared" si="14"/>
        <v>0.0217</v>
      </c>
      <c r="L109" s="410">
        <v>1166</v>
      </c>
      <c r="M109" s="411">
        <v>1061</v>
      </c>
      <c r="N109" s="337">
        <f>L109-M109</f>
        <v>105</v>
      </c>
      <c r="O109" s="337">
        <f aca="true" t="shared" si="17" ref="O109:O152">$F109*N109</f>
        <v>-10500</v>
      </c>
      <c r="P109" s="337">
        <f t="shared" si="15"/>
        <v>-0.0105</v>
      </c>
      <c r="Q109" s="641"/>
    </row>
    <row r="110" spans="1:17" s="618" customFormat="1" ht="18" customHeight="1">
      <c r="A110" s="389">
        <v>3</v>
      </c>
      <c r="B110" s="387" t="s">
        <v>121</v>
      </c>
      <c r="C110" s="401">
        <v>4865135</v>
      </c>
      <c r="D110" s="98" t="s">
        <v>12</v>
      </c>
      <c r="E110" s="110" t="s">
        <v>347</v>
      </c>
      <c r="F110" s="383">
        <v>-100</v>
      </c>
      <c r="G110" s="410">
        <v>149698</v>
      </c>
      <c r="H110" s="411">
        <v>150112</v>
      </c>
      <c r="I110" s="337">
        <f>G110-H110</f>
        <v>-414</v>
      </c>
      <c r="J110" s="337">
        <f t="shared" si="16"/>
        <v>41400</v>
      </c>
      <c r="K110" s="337">
        <f t="shared" si="14"/>
        <v>0.0414</v>
      </c>
      <c r="L110" s="410">
        <v>17591</v>
      </c>
      <c r="M110" s="411">
        <v>17518</v>
      </c>
      <c r="N110" s="337">
        <f>L110-M110</f>
        <v>73</v>
      </c>
      <c r="O110" s="337">
        <f t="shared" si="17"/>
        <v>-7300</v>
      </c>
      <c r="P110" s="337">
        <f t="shared" si="15"/>
        <v>-0.0073</v>
      </c>
      <c r="Q110" s="641"/>
    </row>
    <row r="111" spans="1:17" s="618" customFormat="1" ht="18" customHeight="1">
      <c r="A111" s="389">
        <v>4</v>
      </c>
      <c r="B111" s="430" t="s">
        <v>179</v>
      </c>
      <c r="C111" s="401">
        <v>4864804</v>
      </c>
      <c r="D111" s="144" t="s">
        <v>12</v>
      </c>
      <c r="E111" s="110" t="s">
        <v>347</v>
      </c>
      <c r="F111" s="383">
        <v>-100</v>
      </c>
      <c r="G111" s="410">
        <v>995207</v>
      </c>
      <c r="H111" s="411">
        <v>995207</v>
      </c>
      <c r="I111" s="337">
        <f>G111-H111</f>
        <v>0</v>
      </c>
      <c r="J111" s="337">
        <f t="shared" si="16"/>
        <v>0</v>
      </c>
      <c r="K111" s="337">
        <f t="shared" si="14"/>
        <v>0</v>
      </c>
      <c r="L111" s="410">
        <v>999945</v>
      </c>
      <c r="M111" s="411">
        <v>999945</v>
      </c>
      <c r="N111" s="337">
        <f>L111-M111</f>
        <v>0</v>
      </c>
      <c r="O111" s="337">
        <f t="shared" si="17"/>
        <v>0</v>
      </c>
      <c r="P111" s="337">
        <f t="shared" si="15"/>
        <v>0</v>
      </c>
      <c r="Q111" s="641"/>
    </row>
    <row r="112" spans="1:17" s="618" customFormat="1" ht="18" customHeight="1">
      <c r="A112" s="389">
        <v>5</v>
      </c>
      <c r="B112" s="430" t="s">
        <v>180</v>
      </c>
      <c r="C112" s="401">
        <v>4865163</v>
      </c>
      <c r="D112" s="144" t="s">
        <v>12</v>
      </c>
      <c r="E112" s="110" t="s">
        <v>347</v>
      </c>
      <c r="F112" s="383">
        <v>-100</v>
      </c>
      <c r="G112" s="410">
        <v>996367</v>
      </c>
      <c r="H112" s="411">
        <v>996364</v>
      </c>
      <c r="I112" s="337">
        <f>G112-H112</f>
        <v>3</v>
      </c>
      <c r="J112" s="337">
        <f t="shared" si="16"/>
        <v>-300</v>
      </c>
      <c r="K112" s="337">
        <f t="shared" si="14"/>
        <v>-0.0003</v>
      </c>
      <c r="L112" s="410">
        <v>134</v>
      </c>
      <c r="M112" s="411">
        <v>135</v>
      </c>
      <c r="N112" s="337">
        <f>L112-M112</f>
        <v>-1</v>
      </c>
      <c r="O112" s="337">
        <f t="shared" si="17"/>
        <v>100</v>
      </c>
      <c r="P112" s="337">
        <f t="shared" si="15"/>
        <v>0.0001</v>
      </c>
      <c r="Q112" s="641"/>
    </row>
    <row r="113" spans="1:17" s="618" customFormat="1" ht="18" customHeight="1">
      <c r="A113" s="389"/>
      <c r="B113" s="432" t="s">
        <v>181</v>
      </c>
      <c r="C113" s="401"/>
      <c r="D113" s="98"/>
      <c r="E113" s="98"/>
      <c r="F113" s="383"/>
      <c r="G113" s="540"/>
      <c r="H113" s="543"/>
      <c r="I113" s="337"/>
      <c r="J113" s="337"/>
      <c r="K113" s="337"/>
      <c r="L113" s="309"/>
      <c r="M113" s="337"/>
      <c r="N113" s="337"/>
      <c r="O113" s="337"/>
      <c r="P113" s="337"/>
      <c r="Q113" s="641"/>
    </row>
    <row r="114" spans="1:17" s="618" customFormat="1" ht="18" customHeight="1">
      <c r="A114" s="389"/>
      <c r="B114" s="432" t="s">
        <v>110</v>
      </c>
      <c r="C114" s="401"/>
      <c r="D114" s="98"/>
      <c r="E114" s="98"/>
      <c r="F114" s="383"/>
      <c r="G114" s="540"/>
      <c r="H114" s="543"/>
      <c r="I114" s="337"/>
      <c r="J114" s="337"/>
      <c r="K114" s="337"/>
      <c r="L114" s="309"/>
      <c r="M114" s="337"/>
      <c r="N114" s="337"/>
      <c r="O114" s="337"/>
      <c r="P114" s="337"/>
      <c r="Q114" s="641"/>
    </row>
    <row r="115" spans="1:17" s="704" customFormat="1" ht="18">
      <c r="A115" s="665">
        <v>6</v>
      </c>
      <c r="B115" s="666" t="s">
        <v>401</v>
      </c>
      <c r="C115" s="667">
        <v>4864845</v>
      </c>
      <c r="D115" s="184" t="s">
        <v>12</v>
      </c>
      <c r="E115" s="185" t="s">
        <v>347</v>
      </c>
      <c r="F115" s="668">
        <v>-2000</v>
      </c>
      <c r="G115" s="608">
        <v>6307</v>
      </c>
      <c r="H115" s="609">
        <v>6257</v>
      </c>
      <c r="I115" s="617">
        <f>G115-H115</f>
        <v>50</v>
      </c>
      <c r="J115" s="617">
        <f t="shared" si="16"/>
        <v>-100000</v>
      </c>
      <c r="K115" s="617">
        <f t="shared" si="14"/>
        <v>-0.1</v>
      </c>
      <c r="L115" s="608">
        <v>73946</v>
      </c>
      <c r="M115" s="609">
        <v>73946</v>
      </c>
      <c r="N115" s="617">
        <f>L115-M115</f>
        <v>0</v>
      </c>
      <c r="O115" s="617">
        <f t="shared" si="17"/>
        <v>0</v>
      </c>
      <c r="P115" s="617">
        <f t="shared" si="15"/>
        <v>0</v>
      </c>
      <c r="Q115" s="703"/>
    </row>
    <row r="116" spans="1:17" s="618" customFormat="1" ht="18">
      <c r="A116" s="389">
        <v>7</v>
      </c>
      <c r="B116" s="430" t="s">
        <v>182</v>
      </c>
      <c r="C116" s="401">
        <v>4864862</v>
      </c>
      <c r="D116" s="144" t="s">
        <v>12</v>
      </c>
      <c r="E116" s="110" t="s">
        <v>347</v>
      </c>
      <c r="F116" s="383">
        <v>-1000</v>
      </c>
      <c r="G116" s="410">
        <v>14819</v>
      </c>
      <c r="H116" s="411">
        <v>14538</v>
      </c>
      <c r="I116" s="337">
        <f>G116-H116</f>
        <v>281</v>
      </c>
      <c r="J116" s="337">
        <f t="shared" si="16"/>
        <v>-281000</v>
      </c>
      <c r="K116" s="337">
        <f t="shared" si="14"/>
        <v>-0.281</v>
      </c>
      <c r="L116" s="410">
        <v>284</v>
      </c>
      <c r="M116" s="411">
        <v>284</v>
      </c>
      <c r="N116" s="337">
        <f>L116-M116</f>
        <v>0</v>
      </c>
      <c r="O116" s="337">
        <f t="shared" si="17"/>
        <v>0</v>
      </c>
      <c r="P116" s="337">
        <f t="shared" si="15"/>
        <v>0</v>
      </c>
      <c r="Q116" s="705"/>
    </row>
    <row r="117" spans="1:17" s="618" customFormat="1" ht="18" customHeight="1">
      <c r="A117" s="389">
        <v>8</v>
      </c>
      <c r="B117" s="430" t="s">
        <v>183</v>
      </c>
      <c r="C117" s="401">
        <v>4865142</v>
      </c>
      <c r="D117" s="144" t="s">
        <v>12</v>
      </c>
      <c r="E117" s="110" t="s">
        <v>347</v>
      </c>
      <c r="F117" s="383">
        <v>-500</v>
      </c>
      <c r="G117" s="410">
        <v>906622</v>
      </c>
      <c r="H117" s="411">
        <v>906589</v>
      </c>
      <c r="I117" s="337">
        <f>G117-H117</f>
        <v>33</v>
      </c>
      <c r="J117" s="337">
        <f t="shared" si="16"/>
        <v>-16500</v>
      </c>
      <c r="K117" s="337">
        <f t="shared" si="14"/>
        <v>-0.0165</v>
      </c>
      <c r="L117" s="410">
        <v>57005</v>
      </c>
      <c r="M117" s="411">
        <v>56966</v>
      </c>
      <c r="N117" s="337">
        <f>L117-M117</f>
        <v>39</v>
      </c>
      <c r="O117" s="337">
        <f t="shared" si="17"/>
        <v>-19500</v>
      </c>
      <c r="P117" s="337">
        <f t="shared" si="15"/>
        <v>-0.0195</v>
      </c>
      <c r="Q117" s="641"/>
    </row>
    <row r="118" spans="1:17" s="618" customFormat="1" ht="18" customHeight="1">
      <c r="A118" s="389">
        <v>9</v>
      </c>
      <c r="B118" s="430" t="s">
        <v>410</v>
      </c>
      <c r="C118" s="401">
        <v>5128435</v>
      </c>
      <c r="D118" s="144" t="s">
        <v>12</v>
      </c>
      <c r="E118" s="110" t="s">
        <v>347</v>
      </c>
      <c r="F118" s="383">
        <v>-400</v>
      </c>
      <c r="G118" s="410">
        <v>994836</v>
      </c>
      <c r="H118" s="411">
        <v>994836</v>
      </c>
      <c r="I118" s="337">
        <f>G118-H118</f>
        <v>0</v>
      </c>
      <c r="J118" s="337">
        <f>$F118*I118</f>
        <v>0</v>
      </c>
      <c r="K118" s="337">
        <f>J118/1000000</f>
        <v>0</v>
      </c>
      <c r="L118" s="410">
        <v>2916</v>
      </c>
      <c r="M118" s="411">
        <v>2916</v>
      </c>
      <c r="N118" s="337">
        <f>L118-M118</f>
        <v>0</v>
      </c>
      <c r="O118" s="337">
        <f>$F118*N118</f>
        <v>0</v>
      </c>
      <c r="P118" s="337">
        <f>O118/1000000</f>
        <v>0</v>
      </c>
      <c r="Q118" s="619"/>
    </row>
    <row r="119" spans="1:17" ht="18" customHeight="1">
      <c r="A119" s="389"/>
      <c r="B119" s="431" t="s">
        <v>110</v>
      </c>
      <c r="C119" s="401"/>
      <c r="D119" s="144"/>
      <c r="E119" s="144"/>
      <c r="F119" s="383"/>
      <c r="G119" s="540"/>
      <c r="H119" s="539"/>
      <c r="I119" s="359"/>
      <c r="J119" s="359"/>
      <c r="K119" s="359"/>
      <c r="L119" s="315"/>
      <c r="M119" s="359"/>
      <c r="N119" s="359"/>
      <c r="O119" s="359"/>
      <c r="P119" s="359"/>
      <c r="Q119" s="376"/>
    </row>
    <row r="120" spans="1:17" ht="18" customHeight="1">
      <c r="A120" s="389">
        <v>10</v>
      </c>
      <c r="B120" s="430" t="s">
        <v>184</v>
      </c>
      <c r="C120" s="401">
        <v>4865093</v>
      </c>
      <c r="D120" s="144" t="s">
        <v>12</v>
      </c>
      <c r="E120" s="110" t="s">
        <v>347</v>
      </c>
      <c r="F120" s="383">
        <v>-100</v>
      </c>
      <c r="G120" s="407">
        <v>79218</v>
      </c>
      <c r="H120" s="408">
        <v>79077</v>
      </c>
      <c r="I120" s="359">
        <f>G120-H120</f>
        <v>141</v>
      </c>
      <c r="J120" s="359">
        <f t="shared" si="16"/>
        <v>-14100</v>
      </c>
      <c r="K120" s="359">
        <f t="shared" si="14"/>
        <v>-0.0141</v>
      </c>
      <c r="L120" s="407">
        <v>68424</v>
      </c>
      <c r="M120" s="408">
        <v>68418</v>
      </c>
      <c r="N120" s="359">
        <f>L120-M120</f>
        <v>6</v>
      </c>
      <c r="O120" s="359">
        <f t="shared" si="17"/>
        <v>-600</v>
      </c>
      <c r="P120" s="359">
        <f t="shared" si="15"/>
        <v>-0.0006</v>
      </c>
      <c r="Q120" s="376"/>
    </row>
    <row r="121" spans="1:17" ht="18" customHeight="1">
      <c r="A121" s="389">
        <v>11</v>
      </c>
      <c r="B121" s="430" t="s">
        <v>185</v>
      </c>
      <c r="C121" s="401">
        <v>4865094</v>
      </c>
      <c r="D121" s="144" t="s">
        <v>12</v>
      </c>
      <c r="E121" s="110" t="s">
        <v>347</v>
      </c>
      <c r="F121" s="383">
        <v>-100</v>
      </c>
      <c r="G121" s="407">
        <v>87424</v>
      </c>
      <c r="H121" s="408">
        <v>86584</v>
      </c>
      <c r="I121" s="359">
        <f>G121-H121</f>
        <v>840</v>
      </c>
      <c r="J121" s="359">
        <f t="shared" si="16"/>
        <v>-84000</v>
      </c>
      <c r="K121" s="359">
        <f t="shared" si="14"/>
        <v>-0.084</v>
      </c>
      <c r="L121" s="407">
        <v>66999</v>
      </c>
      <c r="M121" s="408">
        <v>66994</v>
      </c>
      <c r="N121" s="359">
        <f>L121-M121</f>
        <v>5</v>
      </c>
      <c r="O121" s="359">
        <f t="shared" si="17"/>
        <v>-500</v>
      </c>
      <c r="P121" s="359">
        <f t="shared" si="15"/>
        <v>-0.0005</v>
      </c>
      <c r="Q121" s="376"/>
    </row>
    <row r="122" spans="1:17" s="618" customFormat="1" ht="18">
      <c r="A122" s="665">
        <v>12</v>
      </c>
      <c r="B122" s="666" t="s">
        <v>186</v>
      </c>
      <c r="C122" s="667">
        <v>5269199</v>
      </c>
      <c r="D122" s="184" t="s">
        <v>12</v>
      </c>
      <c r="E122" s="185" t="s">
        <v>347</v>
      </c>
      <c r="F122" s="668">
        <v>-200</v>
      </c>
      <c r="G122" s="608">
        <v>17445</v>
      </c>
      <c r="H122" s="609">
        <v>16707</v>
      </c>
      <c r="I122" s="549">
        <f>G122-H122</f>
        <v>738</v>
      </c>
      <c r="J122" s="549">
        <f>$F122*I122</f>
        <v>-147600</v>
      </c>
      <c r="K122" s="549">
        <f>J122/1000000</f>
        <v>-0.1476</v>
      </c>
      <c r="L122" s="608">
        <v>10710</v>
      </c>
      <c r="M122" s="609">
        <v>10633</v>
      </c>
      <c r="N122" s="549">
        <f>L122-M122</f>
        <v>77</v>
      </c>
      <c r="O122" s="549">
        <f>$F122*N122</f>
        <v>-15400</v>
      </c>
      <c r="P122" s="549">
        <f>O122/1000000</f>
        <v>-0.0154</v>
      </c>
      <c r="Q122" s="647"/>
    </row>
    <row r="123" spans="1:17" ht="18" customHeight="1">
      <c r="A123" s="389"/>
      <c r="B123" s="432" t="s">
        <v>181</v>
      </c>
      <c r="C123" s="401"/>
      <c r="D123" s="98"/>
      <c r="E123" s="98"/>
      <c r="F123" s="377"/>
      <c r="G123" s="540"/>
      <c r="H123" s="539"/>
      <c r="I123" s="359"/>
      <c r="J123" s="359"/>
      <c r="K123" s="359"/>
      <c r="L123" s="315"/>
      <c r="M123" s="359"/>
      <c r="N123" s="359"/>
      <c r="O123" s="359"/>
      <c r="P123" s="359"/>
      <c r="Q123" s="376"/>
    </row>
    <row r="124" spans="1:17" ht="18" customHeight="1">
      <c r="A124" s="389"/>
      <c r="B124" s="431" t="s">
        <v>187</v>
      </c>
      <c r="C124" s="401"/>
      <c r="D124" s="144"/>
      <c r="E124" s="144"/>
      <c r="F124" s="377"/>
      <c r="G124" s="540"/>
      <c r="H124" s="539"/>
      <c r="I124" s="359"/>
      <c r="J124" s="359"/>
      <c r="K124" s="359"/>
      <c r="L124" s="315"/>
      <c r="M124" s="359"/>
      <c r="N124" s="359"/>
      <c r="O124" s="359"/>
      <c r="P124" s="359"/>
      <c r="Q124" s="376"/>
    </row>
    <row r="125" spans="1:17" s="618" customFormat="1" ht="18" customHeight="1">
      <c r="A125" s="389">
        <v>13</v>
      </c>
      <c r="B125" s="430" t="s">
        <v>400</v>
      </c>
      <c r="C125" s="401">
        <v>4864892</v>
      </c>
      <c r="D125" s="144" t="s">
        <v>12</v>
      </c>
      <c r="E125" s="110" t="s">
        <v>347</v>
      </c>
      <c r="F125" s="383">
        <v>500</v>
      </c>
      <c r="G125" s="410">
        <v>999574</v>
      </c>
      <c r="H125" s="411">
        <v>999583</v>
      </c>
      <c r="I125" s="337">
        <f>G125-H125</f>
        <v>-9</v>
      </c>
      <c r="J125" s="337">
        <f t="shared" si="16"/>
        <v>-4500</v>
      </c>
      <c r="K125" s="337">
        <f t="shared" si="14"/>
        <v>-0.0045</v>
      </c>
      <c r="L125" s="410">
        <v>17076</v>
      </c>
      <c r="M125" s="411">
        <v>17091</v>
      </c>
      <c r="N125" s="337">
        <f>L125-M125</f>
        <v>-15</v>
      </c>
      <c r="O125" s="337">
        <f t="shared" si="17"/>
        <v>-7500</v>
      </c>
      <c r="P125" s="337">
        <f t="shared" si="15"/>
        <v>-0.0075</v>
      </c>
      <c r="Q125" s="677"/>
    </row>
    <row r="126" spans="1:17" s="618" customFormat="1" ht="18" customHeight="1">
      <c r="A126" s="389">
        <v>14</v>
      </c>
      <c r="B126" s="430" t="s">
        <v>403</v>
      </c>
      <c r="C126" s="401">
        <v>4865048</v>
      </c>
      <c r="D126" s="144" t="s">
        <v>12</v>
      </c>
      <c r="E126" s="110" t="s">
        <v>347</v>
      </c>
      <c r="F126" s="383"/>
      <c r="G126" s="410">
        <v>999871</v>
      </c>
      <c r="H126" s="411">
        <v>999871</v>
      </c>
      <c r="I126" s="337">
        <f>G126-H126</f>
        <v>0</v>
      </c>
      <c r="J126" s="337">
        <f>$F126*I126</f>
        <v>0</v>
      </c>
      <c r="K126" s="337">
        <f>J126/1000000</f>
        <v>0</v>
      </c>
      <c r="L126" s="410">
        <v>999883</v>
      </c>
      <c r="M126" s="411">
        <v>999883</v>
      </c>
      <c r="N126" s="337">
        <f>L126-M126</f>
        <v>0</v>
      </c>
      <c r="O126" s="337">
        <f>$F126*N126</f>
        <v>0</v>
      </c>
      <c r="P126" s="337">
        <f>O126/1000000</f>
        <v>0</v>
      </c>
      <c r="Q126" s="662"/>
    </row>
    <row r="127" spans="1:17" s="618" customFormat="1" ht="18" customHeight="1">
      <c r="A127" s="389">
        <v>15</v>
      </c>
      <c r="B127" s="430" t="s">
        <v>119</v>
      </c>
      <c r="C127" s="401">
        <v>4864791</v>
      </c>
      <c r="D127" s="144" t="s">
        <v>12</v>
      </c>
      <c r="E127" s="110" t="s">
        <v>347</v>
      </c>
      <c r="F127" s="383">
        <v>166.66666666666669</v>
      </c>
      <c r="G127" s="410">
        <v>987086</v>
      </c>
      <c r="H127" s="411">
        <v>987086</v>
      </c>
      <c r="I127" s="337">
        <f>G127-H127</f>
        <v>0</v>
      </c>
      <c r="J127" s="337">
        <f t="shared" si="16"/>
        <v>0</v>
      </c>
      <c r="K127" s="337">
        <f t="shared" si="14"/>
        <v>0</v>
      </c>
      <c r="L127" s="410">
        <v>993178</v>
      </c>
      <c r="M127" s="411">
        <v>993178</v>
      </c>
      <c r="N127" s="337">
        <f>L127-M127</f>
        <v>0</v>
      </c>
      <c r="O127" s="337">
        <f t="shared" si="17"/>
        <v>0</v>
      </c>
      <c r="P127" s="337">
        <f t="shared" si="15"/>
        <v>0</v>
      </c>
      <c r="Q127" s="662"/>
    </row>
    <row r="128" spans="1:17" ht="18" customHeight="1">
      <c r="A128" s="389"/>
      <c r="B128" s="387"/>
      <c r="C128" s="401"/>
      <c r="D128" s="98"/>
      <c r="E128" s="110"/>
      <c r="F128" s="383"/>
      <c r="G128" s="407"/>
      <c r="H128" s="408"/>
      <c r="I128" s="337"/>
      <c r="J128" s="337"/>
      <c r="K128" s="337"/>
      <c r="L128" s="407"/>
      <c r="M128" s="408"/>
      <c r="N128" s="359"/>
      <c r="O128" s="359"/>
      <c r="P128" s="359"/>
      <c r="Q128" s="376"/>
    </row>
    <row r="129" spans="1:17" ht="18" customHeight="1">
      <c r="A129" s="389"/>
      <c r="B129" s="431" t="s">
        <v>188</v>
      </c>
      <c r="C129" s="401"/>
      <c r="D129" s="144"/>
      <c r="E129" s="144"/>
      <c r="F129" s="383"/>
      <c r="G129" s="407"/>
      <c r="H129" s="408"/>
      <c r="I129" s="359"/>
      <c r="J129" s="359"/>
      <c r="K129" s="359"/>
      <c r="L129" s="315"/>
      <c r="M129" s="359"/>
      <c r="N129" s="359"/>
      <c r="O129" s="359"/>
      <c r="P129" s="359"/>
      <c r="Q129" s="376"/>
    </row>
    <row r="130" spans="1:17" s="618" customFormat="1" ht="18" customHeight="1">
      <c r="A130" s="389">
        <v>16</v>
      </c>
      <c r="B130" s="387" t="s">
        <v>189</v>
      </c>
      <c r="C130" s="401">
        <v>4865133</v>
      </c>
      <c r="D130" s="98" t="s">
        <v>12</v>
      </c>
      <c r="E130" s="110" t="s">
        <v>347</v>
      </c>
      <c r="F130" s="383">
        <v>-100</v>
      </c>
      <c r="G130" s="410">
        <v>376813</v>
      </c>
      <c r="H130" s="411">
        <v>371612</v>
      </c>
      <c r="I130" s="337">
        <f>G130-H130</f>
        <v>5201</v>
      </c>
      <c r="J130" s="337">
        <f t="shared" si="16"/>
        <v>-520100</v>
      </c>
      <c r="K130" s="337">
        <f t="shared" si="14"/>
        <v>-0.5201</v>
      </c>
      <c r="L130" s="410">
        <v>49584</v>
      </c>
      <c r="M130" s="411">
        <v>49584</v>
      </c>
      <c r="N130" s="337">
        <f>L130-M130</f>
        <v>0</v>
      </c>
      <c r="O130" s="337">
        <f t="shared" si="17"/>
        <v>0</v>
      </c>
      <c r="P130" s="337">
        <f t="shared" si="15"/>
        <v>0</v>
      </c>
      <c r="Q130" s="641"/>
    </row>
    <row r="131" spans="1:17" ht="18" customHeight="1">
      <c r="A131" s="389"/>
      <c r="B131" s="432" t="s">
        <v>190</v>
      </c>
      <c r="C131" s="401"/>
      <c r="D131" s="98"/>
      <c r="E131" s="144"/>
      <c r="F131" s="383"/>
      <c r="G131" s="540"/>
      <c r="H131" s="539"/>
      <c r="I131" s="359"/>
      <c r="J131" s="359"/>
      <c r="K131" s="359"/>
      <c r="L131" s="315"/>
      <c r="M131" s="359"/>
      <c r="N131" s="359"/>
      <c r="O131" s="359"/>
      <c r="P131" s="359"/>
      <c r="Q131" s="376"/>
    </row>
    <row r="132" spans="1:17" s="618" customFormat="1" ht="18" customHeight="1">
      <c r="A132" s="389">
        <v>17</v>
      </c>
      <c r="B132" s="387" t="s">
        <v>177</v>
      </c>
      <c r="C132" s="401">
        <v>4865076</v>
      </c>
      <c r="D132" s="98" t="s">
        <v>12</v>
      </c>
      <c r="E132" s="110" t="s">
        <v>347</v>
      </c>
      <c r="F132" s="383">
        <v>-100</v>
      </c>
      <c r="G132" s="410">
        <v>4091</v>
      </c>
      <c r="H132" s="411">
        <v>4091</v>
      </c>
      <c r="I132" s="543">
        <f>G132-H132</f>
        <v>0</v>
      </c>
      <c r="J132" s="543">
        <f>$F132*I132</f>
        <v>0</v>
      </c>
      <c r="K132" s="543">
        <f>J132/1000000</f>
        <v>0</v>
      </c>
      <c r="L132" s="410">
        <v>23741</v>
      </c>
      <c r="M132" s="411">
        <v>23636</v>
      </c>
      <c r="N132" s="543">
        <f>L132-M132</f>
        <v>105</v>
      </c>
      <c r="O132" s="543">
        <f>$F132*N132</f>
        <v>-10500</v>
      </c>
      <c r="P132" s="543">
        <f>O132/1000000</f>
        <v>-0.0105</v>
      </c>
      <c r="Q132" s="640"/>
    </row>
    <row r="133" spans="1:17" s="618" customFormat="1" ht="18" customHeight="1">
      <c r="A133" s="389">
        <v>18</v>
      </c>
      <c r="B133" s="430" t="s">
        <v>191</v>
      </c>
      <c r="C133" s="401">
        <v>4865077</v>
      </c>
      <c r="D133" s="144" t="s">
        <v>12</v>
      </c>
      <c r="E133" s="110" t="s">
        <v>347</v>
      </c>
      <c r="F133" s="383">
        <v>-100</v>
      </c>
      <c r="G133" s="410">
        <v>0</v>
      </c>
      <c r="H133" s="411">
        <v>0</v>
      </c>
      <c r="I133" s="337">
        <f>G133-H133</f>
        <v>0</v>
      </c>
      <c r="J133" s="337">
        <f t="shared" si="16"/>
        <v>0</v>
      </c>
      <c r="K133" s="337">
        <f t="shared" si="14"/>
        <v>0</v>
      </c>
      <c r="L133" s="410">
        <v>0</v>
      </c>
      <c r="M133" s="411">
        <v>0</v>
      </c>
      <c r="N133" s="337">
        <f>L133-M133</f>
        <v>0</v>
      </c>
      <c r="O133" s="337">
        <f t="shared" si="17"/>
        <v>0</v>
      </c>
      <c r="P133" s="337">
        <f t="shared" si="15"/>
        <v>0</v>
      </c>
      <c r="Q133" s="641"/>
    </row>
    <row r="134" spans="1:17" ht="18" customHeight="1">
      <c r="A134" s="405"/>
      <c r="B134" s="431" t="s">
        <v>49</v>
      </c>
      <c r="C134" s="380"/>
      <c r="D134" s="88"/>
      <c r="E134" s="88"/>
      <c r="F134" s="383"/>
      <c r="G134" s="540"/>
      <c r="H134" s="539"/>
      <c r="I134" s="359"/>
      <c r="J134" s="359"/>
      <c r="K134" s="359"/>
      <c r="L134" s="315"/>
      <c r="M134" s="359"/>
      <c r="N134" s="359"/>
      <c r="O134" s="359"/>
      <c r="P134" s="359"/>
      <c r="Q134" s="376"/>
    </row>
    <row r="135" spans="1:17" s="618" customFormat="1" ht="18" customHeight="1">
      <c r="A135" s="389">
        <v>19</v>
      </c>
      <c r="B135" s="740" t="s">
        <v>196</v>
      </c>
      <c r="C135" s="401">
        <v>4864806</v>
      </c>
      <c r="D135" s="110" t="s">
        <v>12</v>
      </c>
      <c r="E135" s="110" t="s">
        <v>347</v>
      </c>
      <c r="F135" s="383">
        <v>-125</v>
      </c>
      <c r="G135" s="410">
        <v>177506</v>
      </c>
      <c r="H135" s="411">
        <v>177938</v>
      </c>
      <c r="I135" s="337">
        <f>G135-H135</f>
        <v>-432</v>
      </c>
      <c r="J135" s="337">
        <f>$F135*I135</f>
        <v>54000</v>
      </c>
      <c r="K135" s="337">
        <f>J135/1000000</f>
        <v>0.054</v>
      </c>
      <c r="L135" s="410">
        <v>261611</v>
      </c>
      <c r="M135" s="411">
        <v>261553</v>
      </c>
      <c r="N135" s="337">
        <f>L135-M135</f>
        <v>58</v>
      </c>
      <c r="O135" s="337">
        <f>$F135*N135</f>
        <v>-7250</v>
      </c>
      <c r="P135" s="337">
        <f>O135/1000000</f>
        <v>-0.00725</v>
      </c>
      <c r="Q135" s="641"/>
    </row>
    <row r="136" spans="1:17" ht="18" customHeight="1">
      <c r="A136" s="389"/>
      <c r="B136" s="432" t="s">
        <v>50</v>
      </c>
      <c r="C136" s="383"/>
      <c r="D136" s="98"/>
      <c r="E136" s="98"/>
      <c r="F136" s="383"/>
      <c r="G136" s="540"/>
      <c r="H136" s="539"/>
      <c r="I136" s="359"/>
      <c r="J136" s="359"/>
      <c r="K136" s="359"/>
      <c r="L136" s="315"/>
      <c r="M136" s="359"/>
      <c r="N136" s="359"/>
      <c r="O136" s="359"/>
      <c r="P136" s="359"/>
      <c r="Q136" s="376"/>
    </row>
    <row r="137" spans="1:17" ht="18" customHeight="1">
      <c r="A137" s="389"/>
      <c r="B137" s="432" t="s">
        <v>51</v>
      </c>
      <c r="C137" s="383"/>
      <c r="D137" s="98"/>
      <c r="E137" s="98"/>
      <c r="F137" s="383"/>
      <c r="G137" s="540"/>
      <c r="H137" s="539"/>
      <c r="I137" s="359"/>
      <c r="J137" s="359"/>
      <c r="K137" s="359"/>
      <c r="L137" s="315"/>
      <c r="M137" s="359"/>
      <c r="N137" s="359"/>
      <c r="O137" s="359"/>
      <c r="P137" s="359"/>
      <c r="Q137" s="376"/>
    </row>
    <row r="138" spans="1:17" ht="18" customHeight="1">
      <c r="A138" s="389"/>
      <c r="B138" s="432" t="s">
        <v>52</v>
      </c>
      <c r="C138" s="383"/>
      <c r="D138" s="98"/>
      <c r="E138" s="98"/>
      <c r="F138" s="383"/>
      <c r="G138" s="540"/>
      <c r="H138" s="539"/>
      <c r="I138" s="359"/>
      <c r="J138" s="359"/>
      <c r="K138" s="359"/>
      <c r="L138" s="315"/>
      <c r="M138" s="359"/>
      <c r="N138" s="359"/>
      <c r="O138" s="359"/>
      <c r="P138" s="359"/>
      <c r="Q138" s="376"/>
    </row>
    <row r="139" spans="1:17" s="618" customFormat="1" ht="17.25" customHeight="1">
      <c r="A139" s="389">
        <v>20</v>
      </c>
      <c r="B139" s="430" t="s">
        <v>53</v>
      </c>
      <c r="C139" s="401">
        <v>4865090</v>
      </c>
      <c r="D139" s="144" t="s">
        <v>12</v>
      </c>
      <c r="E139" s="110" t="s">
        <v>347</v>
      </c>
      <c r="F139" s="383">
        <v>-100</v>
      </c>
      <c r="G139" s="410">
        <v>9225</v>
      </c>
      <c r="H139" s="411">
        <v>9241</v>
      </c>
      <c r="I139" s="337">
        <f>G139-H139</f>
        <v>-16</v>
      </c>
      <c r="J139" s="337">
        <f t="shared" si="16"/>
        <v>1600</v>
      </c>
      <c r="K139" s="337">
        <f t="shared" si="14"/>
        <v>0.0016</v>
      </c>
      <c r="L139" s="410">
        <v>32515</v>
      </c>
      <c r="M139" s="411">
        <v>32281</v>
      </c>
      <c r="N139" s="337">
        <f>L139-M139</f>
        <v>234</v>
      </c>
      <c r="O139" s="337">
        <f t="shared" si="17"/>
        <v>-23400</v>
      </c>
      <c r="P139" s="337">
        <f t="shared" si="15"/>
        <v>-0.0234</v>
      </c>
      <c r="Q139" s="687"/>
    </row>
    <row r="140" spans="1:17" s="618" customFormat="1" ht="18" customHeight="1">
      <c r="A140" s="389">
        <v>21</v>
      </c>
      <c r="B140" s="430" t="s">
        <v>54</v>
      </c>
      <c r="C140" s="401">
        <v>4902519</v>
      </c>
      <c r="D140" s="144" t="s">
        <v>12</v>
      </c>
      <c r="E140" s="110" t="s">
        <v>347</v>
      </c>
      <c r="F140" s="383">
        <v>-100</v>
      </c>
      <c r="G140" s="410">
        <v>11370</v>
      </c>
      <c r="H140" s="411">
        <v>11389</v>
      </c>
      <c r="I140" s="337">
        <f>G140-H140</f>
        <v>-19</v>
      </c>
      <c r="J140" s="337">
        <f t="shared" si="16"/>
        <v>1900</v>
      </c>
      <c r="K140" s="337">
        <f t="shared" si="14"/>
        <v>0.0019</v>
      </c>
      <c r="L140" s="410">
        <v>64564</v>
      </c>
      <c r="M140" s="411">
        <v>64410</v>
      </c>
      <c r="N140" s="337">
        <f>L140-M140</f>
        <v>154</v>
      </c>
      <c r="O140" s="337">
        <f t="shared" si="17"/>
        <v>-15400</v>
      </c>
      <c r="P140" s="337">
        <f t="shared" si="15"/>
        <v>-0.0154</v>
      </c>
      <c r="Q140" s="641"/>
    </row>
    <row r="141" spans="1:17" s="618" customFormat="1" ht="18" customHeight="1">
      <c r="A141" s="389">
        <v>22</v>
      </c>
      <c r="B141" s="430" t="s">
        <v>55</v>
      </c>
      <c r="C141" s="401">
        <v>4902539</v>
      </c>
      <c r="D141" s="144" t="s">
        <v>12</v>
      </c>
      <c r="E141" s="110" t="s">
        <v>347</v>
      </c>
      <c r="F141" s="383">
        <v>-100</v>
      </c>
      <c r="G141" s="410">
        <v>496</v>
      </c>
      <c r="H141" s="411">
        <v>439</v>
      </c>
      <c r="I141" s="337">
        <f>G141-H141</f>
        <v>57</v>
      </c>
      <c r="J141" s="337">
        <f>$F141*I141</f>
        <v>-5700</v>
      </c>
      <c r="K141" s="337">
        <f>J141/1000000</f>
        <v>-0.0057</v>
      </c>
      <c r="L141" s="410">
        <v>1314</v>
      </c>
      <c r="M141" s="411">
        <v>744</v>
      </c>
      <c r="N141" s="337">
        <f>L141-M141</f>
        <v>570</v>
      </c>
      <c r="O141" s="337">
        <f>$F141*N141</f>
        <v>-57000</v>
      </c>
      <c r="P141" s="337">
        <f>O141/1000000</f>
        <v>-0.057</v>
      </c>
      <c r="Q141" s="641"/>
    </row>
    <row r="142" spans="1:17" ht="18" customHeight="1">
      <c r="A142" s="389"/>
      <c r="B142" s="431" t="s">
        <v>56</v>
      </c>
      <c r="C142" s="401"/>
      <c r="D142" s="144"/>
      <c r="E142" s="144"/>
      <c r="F142" s="383"/>
      <c r="G142" s="540"/>
      <c r="H142" s="539"/>
      <c r="I142" s="359"/>
      <c r="J142" s="359"/>
      <c r="K142" s="359"/>
      <c r="L142" s="315"/>
      <c r="M142" s="359"/>
      <c r="N142" s="359"/>
      <c r="O142" s="359"/>
      <c r="P142" s="359"/>
      <c r="Q142" s="376"/>
    </row>
    <row r="143" spans="1:17" s="618" customFormat="1" ht="18" customHeight="1">
      <c r="A143" s="389">
        <v>23</v>
      </c>
      <c r="B143" s="430" t="s">
        <v>57</v>
      </c>
      <c r="C143" s="401">
        <v>4902554</v>
      </c>
      <c r="D143" s="144" t="s">
        <v>12</v>
      </c>
      <c r="E143" s="110" t="s">
        <v>347</v>
      </c>
      <c r="F143" s="383">
        <v>-100</v>
      </c>
      <c r="G143" s="410">
        <v>10786</v>
      </c>
      <c r="H143" s="411">
        <v>10536</v>
      </c>
      <c r="I143" s="337">
        <f aca="true" t="shared" si="18" ref="I143:I150">G143-H143</f>
        <v>250</v>
      </c>
      <c r="J143" s="337">
        <f>$F143*I143</f>
        <v>-25000</v>
      </c>
      <c r="K143" s="337">
        <f>J143/1000000</f>
        <v>-0.025</v>
      </c>
      <c r="L143" s="410">
        <v>6387</v>
      </c>
      <c r="M143" s="411">
        <v>6328</v>
      </c>
      <c r="N143" s="337">
        <f aca="true" t="shared" si="19" ref="N143:N150">L143-M143</f>
        <v>59</v>
      </c>
      <c r="O143" s="337">
        <f>$F143*N143</f>
        <v>-5900</v>
      </c>
      <c r="P143" s="337">
        <f>O143/1000000</f>
        <v>-0.0059</v>
      </c>
      <c r="Q143" s="641"/>
    </row>
    <row r="144" spans="1:17" s="618" customFormat="1" ht="18" customHeight="1">
      <c r="A144" s="389">
        <v>24</v>
      </c>
      <c r="B144" s="430" t="s">
        <v>58</v>
      </c>
      <c r="C144" s="401">
        <v>4902522</v>
      </c>
      <c r="D144" s="144" t="s">
        <v>12</v>
      </c>
      <c r="E144" s="110" t="s">
        <v>347</v>
      </c>
      <c r="F144" s="383">
        <v>-100</v>
      </c>
      <c r="G144" s="410">
        <v>840</v>
      </c>
      <c r="H144" s="411">
        <v>840</v>
      </c>
      <c r="I144" s="337">
        <f t="shared" si="18"/>
        <v>0</v>
      </c>
      <c r="J144" s="337">
        <f t="shared" si="16"/>
        <v>0</v>
      </c>
      <c r="K144" s="337">
        <f t="shared" si="14"/>
        <v>0</v>
      </c>
      <c r="L144" s="410">
        <v>185</v>
      </c>
      <c r="M144" s="411">
        <v>185</v>
      </c>
      <c r="N144" s="337">
        <f t="shared" si="19"/>
        <v>0</v>
      </c>
      <c r="O144" s="337">
        <f t="shared" si="17"/>
        <v>0</v>
      </c>
      <c r="P144" s="337">
        <f t="shared" si="15"/>
        <v>0</v>
      </c>
      <c r="Q144" s="641"/>
    </row>
    <row r="145" spans="1:17" s="618" customFormat="1" ht="18" customHeight="1">
      <c r="A145" s="389">
        <v>25</v>
      </c>
      <c r="B145" s="430" t="s">
        <v>59</v>
      </c>
      <c r="C145" s="401">
        <v>4902523</v>
      </c>
      <c r="D145" s="144" t="s">
        <v>12</v>
      </c>
      <c r="E145" s="110" t="s">
        <v>347</v>
      </c>
      <c r="F145" s="383">
        <v>-100</v>
      </c>
      <c r="G145" s="410">
        <v>999815</v>
      </c>
      <c r="H145" s="411">
        <v>999815</v>
      </c>
      <c r="I145" s="337">
        <f t="shared" si="18"/>
        <v>0</v>
      </c>
      <c r="J145" s="337">
        <f t="shared" si="16"/>
        <v>0</v>
      </c>
      <c r="K145" s="337">
        <f t="shared" si="14"/>
        <v>0</v>
      </c>
      <c r="L145" s="410">
        <v>999943</v>
      </c>
      <c r="M145" s="411">
        <v>999943</v>
      </c>
      <c r="N145" s="337">
        <f t="shared" si="19"/>
        <v>0</v>
      </c>
      <c r="O145" s="337">
        <f t="shared" si="17"/>
        <v>0</v>
      </c>
      <c r="P145" s="337">
        <f t="shared" si="15"/>
        <v>0</v>
      </c>
      <c r="Q145" s="641"/>
    </row>
    <row r="146" spans="1:17" s="618" customFormat="1" ht="18" customHeight="1">
      <c r="A146" s="389">
        <v>26</v>
      </c>
      <c r="B146" s="430" t="s">
        <v>60</v>
      </c>
      <c r="C146" s="401">
        <v>4902547</v>
      </c>
      <c r="D146" s="144" t="s">
        <v>12</v>
      </c>
      <c r="E146" s="110" t="s">
        <v>347</v>
      </c>
      <c r="F146" s="383">
        <v>-100</v>
      </c>
      <c r="G146" s="410">
        <v>5885</v>
      </c>
      <c r="H146" s="411">
        <v>5885</v>
      </c>
      <c r="I146" s="337">
        <f t="shared" si="18"/>
        <v>0</v>
      </c>
      <c r="J146" s="337">
        <f>$F146*I146</f>
        <v>0</v>
      </c>
      <c r="K146" s="337">
        <f>J146/1000000</f>
        <v>0</v>
      </c>
      <c r="L146" s="410">
        <v>8891</v>
      </c>
      <c r="M146" s="411">
        <v>8891</v>
      </c>
      <c r="N146" s="337">
        <f t="shared" si="19"/>
        <v>0</v>
      </c>
      <c r="O146" s="337">
        <f>$F146*N146</f>
        <v>0</v>
      </c>
      <c r="P146" s="337">
        <f>O146/1000000</f>
        <v>0</v>
      </c>
      <c r="Q146" s="641"/>
    </row>
    <row r="147" spans="1:17" s="618" customFormat="1" ht="18" customHeight="1">
      <c r="A147" s="389">
        <v>27</v>
      </c>
      <c r="B147" s="387" t="s">
        <v>61</v>
      </c>
      <c r="C147" s="383">
        <v>4902605</v>
      </c>
      <c r="D147" s="98" t="s">
        <v>12</v>
      </c>
      <c r="E147" s="110" t="s">
        <v>347</v>
      </c>
      <c r="F147" s="706">
        <v>-1333.33</v>
      </c>
      <c r="G147" s="410">
        <v>0</v>
      </c>
      <c r="H147" s="411">
        <v>0</v>
      </c>
      <c r="I147" s="337">
        <f t="shared" si="18"/>
        <v>0</v>
      </c>
      <c r="J147" s="337">
        <f t="shared" si="16"/>
        <v>0</v>
      </c>
      <c r="K147" s="337">
        <f t="shared" si="14"/>
        <v>0</v>
      </c>
      <c r="L147" s="410">
        <v>0</v>
      </c>
      <c r="M147" s="411">
        <v>0</v>
      </c>
      <c r="N147" s="337">
        <f t="shared" si="19"/>
        <v>0</v>
      </c>
      <c r="O147" s="337">
        <f t="shared" si="17"/>
        <v>0</v>
      </c>
      <c r="P147" s="337">
        <f t="shared" si="15"/>
        <v>0</v>
      </c>
      <c r="Q147" s="641"/>
    </row>
    <row r="148" spans="1:17" s="618" customFormat="1" ht="18" customHeight="1">
      <c r="A148" s="389">
        <v>28</v>
      </c>
      <c r="B148" s="387" t="s">
        <v>62</v>
      </c>
      <c r="C148" s="383">
        <v>4902526</v>
      </c>
      <c r="D148" s="98" t="s">
        <v>12</v>
      </c>
      <c r="E148" s="110" t="s">
        <v>347</v>
      </c>
      <c r="F148" s="383">
        <v>-100</v>
      </c>
      <c r="G148" s="410">
        <v>16113</v>
      </c>
      <c r="H148" s="411">
        <v>16249</v>
      </c>
      <c r="I148" s="337">
        <f t="shared" si="18"/>
        <v>-136</v>
      </c>
      <c r="J148" s="337">
        <f t="shared" si="16"/>
        <v>13600</v>
      </c>
      <c r="K148" s="337">
        <f t="shared" si="14"/>
        <v>0.0136</v>
      </c>
      <c r="L148" s="410">
        <v>21259</v>
      </c>
      <c r="M148" s="411">
        <v>21218</v>
      </c>
      <c r="N148" s="337">
        <f t="shared" si="19"/>
        <v>41</v>
      </c>
      <c r="O148" s="337">
        <f t="shared" si="17"/>
        <v>-4100</v>
      </c>
      <c r="P148" s="337">
        <f t="shared" si="15"/>
        <v>-0.0041</v>
      </c>
      <c r="Q148" s="641"/>
    </row>
    <row r="149" spans="1:17" s="618" customFormat="1" ht="18" customHeight="1">
      <c r="A149" s="389">
        <v>29</v>
      </c>
      <c r="B149" s="387" t="s">
        <v>63</v>
      </c>
      <c r="C149" s="383">
        <v>4902529</v>
      </c>
      <c r="D149" s="98" t="s">
        <v>12</v>
      </c>
      <c r="E149" s="110" t="s">
        <v>347</v>
      </c>
      <c r="F149" s="383">
        <v>-44.44</v>
      </c>
      <c r="G149" s="410">
        <v>991106</v>
      </c>
      <c r="H149" s="411">
        <v>991510</v>
      </c>
      <c r="I149" s="337">
        <f t="shared" si="18"/>
        <v>-404</v>
      </c>
      <c r="J149" s="337">
        <f t="shared" si="16"/>
        <v>17953.76</v>
      </c>
      <c r="K149" s="337">
        <f t="shared" si="14"/>
        <v>0.01795376</v>
      </c>
      <c r="L149" s="410">
        <v>732</v>
      </c>
      <c r="M149" s="411">
        <v>773</v>
      </c>
      <c r="N149" s="337">
        <f t="shared" si="19"/>
        <v>-41</v>
      </c>
      <c r="O149" s="337">
        <f t="shared" si="17"/>
        <v>1822.04</v>
      </c>
      <c r="P149" s="337">
        <f t="shared" si="15"/>
        <v>0.00182204</v>
      </c>
      <c r="Q149" s="662"/>
    </row>
    <row r="150" spans="1:17" s="618" customFormat="1" ht="18" customHeight="1">
      <c r="A150" s="389">
        <v>30</v>
      </c>
      <c r="B150" s="387" t="s">
        <v>145</v>
      </c>
      <c r="C150" s="383">
        <v>4865087</v>
      </c>
      <c r="D150" s="98" t="s">
        <v>12</v>
      </c>
      <c r="E150" s="110" t="s">
        <v>347</v>
      </c>
      <c r="F150" s="383">
        <v>-100</v>
      </c>
      <c r="G150" s="410">
        <v>0</v>
      </c>
      <c r="H150" s="411">
        <v>0</v>
      </c>
      <c r="I150" s="337">
        <f t="shared" si="18"/>
        <v>0</v>
      </c>
      <c r="J150" s="337">
        <f t="shared" si="16"/>
        <v>0</v>
      </c>
      <c r="K150" s="337">
        <f t="shared" si="14"/>
        <v>0</v>
      </c>
      <c r="L150" s="410">
        <v>0</v>
      </c>
      <c r="M150" s="411">
        <v>0</v>
      </c>
      <c r="N150" s="337">
        <f t="shared" si="19"/>
        <v>0</v>
      </c>
      <c r="O150" s="337">
        <f t="shared" si="17"/>
        <v>0</v>
      </c>
      <c r="P150" s="337">
        <f t="shared" si="15"/>
        <v>0</v>
      </c>
      <c r="Q150" s="641"/>
    </row>
    <row r="151" spans="1:17" ht="18" customHeight="1">
      <c r="A151" s="389"/>
      <c r="B151" s="432" t="s">
        <v>78</v>
      </c>
      <c r="C151" s="383"/>
      <c r="D151" s="98"/>
      <c r="E151" s="98"/>
      <c r="F151" s="383"/>
      <c r="G151" s="540"/>
      <c r="H151" s="539"/>
      <c r="I151" s="359"/>
      <c r="J151" s="359"/>
      <c r="K151" s="359"/>
      <c r="L151" s="315"/>
      <c r="M151" s="359"/>
      <c r="N151" s="359"/>
      <c r="O151" s="359"/>
      <c r="P151" s="359"/>
      <c r="Q151" s="376"/>
    </row>
    <row r="152" spans="1:17" s="618" customFormat="1" ht="18" customHeight="1">
      <c r="A152" s="389">
        <v>31</v>
      </c>
      <c r="B152" s="387" t="s">
        <v>79</v>
      </c>
      <c r="C152" s="383">
        <v>4902577</v>
      </c>
      <c r="D152" s="98" t="s">
        <v>12</v>
      </c>
      <c r="E152" s="110" t="s">
        <v>347</v>
      </c>
      <c r="F152" s="383">
        <v>400</v>
      </c>
      <c r="G152" s="410">
        <v>995602</v>
      </c>
      <c r="H152" s="411">
        <v>995602</v>
      </c>
      <c r="I152" s="337">
        <f>G152-H152</f>
        <v>0</v>
      </c>
      <c r="J152" s="337">
        <f t="shared" si="16"/>
        <v>0</v>
      </c>
      <c r="K152" s="337">
        <f t="shared" si="14"/>
        <v>0</v>
      </c>
      <c r="L152" s="410">
        <v>54</v>
      </c>
      <c r="M152" s="411">
        <v>54</v>
      </c>
      <c r="N152" s="337">
        <f>L152-M152</f>
        <v>0</v>
      </c>
      <c r="O152" s="337">
        <f t="shared" si="17"/>
        <v>0</v>
      </c>
      <c r="P152" s="337">
        <f t="shared" si="15"/>
        <v>0</v>
      </c>
      <c r="Q152" s="641"/>
    </row>
    <row r="153" spans="1:17" s="618" customFormat="1" ht="18" customHeight="1">
      <c r="A153" s="389">
        <v>32</v>
      </c>
      <c r="B153" s="387" t="s">
        <v>80</v>
      </c>
      <c r="C153" s="383">
        <v>4902525</v>
      </c>
      <c r="D153" s="98" t="s">
        <v>12</v>
      </c>
      <c r="E153" s="110" t="s">
        <v>347</v>
      </c>
      <c r="F153" s="383">
        <v>-400</v>
      </c>
      <c r="G153" s="410">
        <v>999919</v>
      </c>
      <c r="H153" s="411">
        <v>999922</v>
      </c>
      <c r="I153" s="337">
        <f>G153-H153</f>
        <v>-3</v>
      </c>
      <c r="J153" s="337">
        <f>$F153*I153</f>
        <v>1200</v>
      </c>
      <c r="K153" s="337">
        <f>J153/1000000</f>
        <v>0.0012</v>
      </c>
      <c r="L153" s="410">
        <v>3</v>
      </c>
      <c r="M153" s="411">
        <v>3</v>
      </c>
      <c r="N153" s="337">
        <f>L153-M153</f>
        <v>0</v>
      </c>
      <c r="O153" s="337">
        <f>$F153*N153</f>
        <v>0</v>
      </c>
      <c r="P153" s="337">
        <f>O153/1000000</f>
        <v>0</v>
      </c>
      <c r="Q153" s="641"/>
    </row>
    <row r="154" spans="1:17" ht="15" customHeight="1" thickBot="1">
      <c r="A154" s="29"/>
      <c r="B154" s="30"/>
      <c r="C154" s="30"/>
      <c r="D154" s="30"/>
      <c r="E154" s="30"/>
      <c r="F154" s="30"/>
      <c r="G154" s="545"/>
      <c r="H154" s="546"/>
      <c r="I154" s="30"/>
      <c r="J154" s="30"/>
      <c r="K154" s="57"/>
      <c r="L154" s="29"/>
      <c r="M154" s="30"/>
      <c r="N154" s="30"/>
      <c r="O154" s="30"/>
      <c r="P154" s="57"/>
      <c r="Q154" s="172"/>
    </row>
    <row r="155" ht="13.5" thickTop="1"/>
    <row r="156" spans="1:16" ht="20.25">
      <c r="A156" s="176" t="s">
        <v>314</v>
      </c>
      <c r="K156" s="219">
        <f>SUM(K106:K154)</f>
        <v>-1.6234462399999996</v>
      </c>
      <c r="P156" s="219">
        <f>SUM(P106:P154)</f>
        <v>-0.18292796</v>
      </c>
    </row>
    <row r="157" spans="1:16" ht="12.75">
      <c r="A157" s="63"/>
      <c r="K157" s="18"/>
      <c r="P157" s="18"/>
    </row>
    <row r="158" spans="1:16" ht="12.75">
      <c r="A158" s="63"/>
      <c r="K158" s="18"/>
      <c r="P158" s="18"/>
    </row>
    <row r="159" spans="1:17" ht="18">
      <c r="A159" s="63"/>
      <c r="K159" s="18"/>
      <c r="P159" s="18"/>
      <c r="Q159" s="482" t="str">
        <f>NDPL!$Q$1</f>
        <v>MARCH-2016</v>
      </c>
    </row>
    <row r="160" spans="1:16" ht="12.75">
      <c r="A160" s="63"/>
      <c r="K160" s="18"/>
      <c r="P160" s="18"/>
    </row>
    <row r="161" spans="1:16" ht="12.75">
      <c r="A161" s="63"/>
      <c r="K161" s="18"/>
      <c r="P161" s="18"/>
    </row>
    <row r="162" spans="1:16" ht="12.75">
      <c r="A162" s="63"/>
      <c r="K162" s="18"/>
      <c r="P162" s="18"/>
    </row>
    <row r="163" spans="1:11" ht="13.5" thickBot="1">
      <c r="A163" s="2"/>
      <c r="B163" s="8"/>
      <c r="C163" s="8"/>
      <c r="D163" s="59"/>
      <c r="E163" s="59"/>
      <c r="F163" s="22"/>
      <c r="G163" s="22"/>
      <c r="H163" s="22"/>
      <c r="I163" s="22"/>
      <c r="J163" s="22"/>
      <c r="K163" s="60"/>
    </row>
    <row r="164" spans="1:17" ht="27.75">
      <c r="A164" s="503" t="s">
        <v>194</v>
      </c>
      <c r="B164" s="165"/>
      <c r="C164" s="161"/>
      <c r="D164" s="161"/>
      <c r="E164" s="161"/>
      <c r="F164" s="215"/>
      <c r="G164" s="215"/>
      <c r="H164" s="215"/>
      <c r="I164" s="215"/>
      <c r="J164" s="215"/>
      <c r="K164" s="216"/>
      <c r="L164" s="52"/>
      <c r="M164" s="52"/>
      <c r="N164" s="52"/>
      <c r="O164" s="52"/>
      <c r="P164" s="52"/>
      <c r="Q164" s="53"/>
    </row>
    <row r="165" spans="1:17" ht="24.75" customHeight="1">
      <c r="A165" s="502" t="s">
        <v>316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490">
        <f>K100</f>
        <v>-2.715258328000001</v>
      </c>
      <c r="L165" s="325"/>
      <c r="M165" s="325"/>
      <c r="N165" s="325"/>
      <c r="O165" s="325"/>
      <c r="P165" s="490">
        <f>P100</f>
        <v>-0.5538166099999997</v>
      </c>
      <c r="Q165" s="54"/>
    </row>
    <row r="166" spans="1:17" ht="24.75" customHeight="1">
      <c r="A166" s="502" t="s">
        <v>315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490">
        <f>K156</f>
        <v>-1.6234462399999996</v>
      </c>
      <c r="L166" s="325"/>
      <c r="M166" s="325"/>
      <c r="N166" s="325"/>
      <c r="O166" s="325"/>
      <c r="P166" s="490">
        <f>P156</f>
        <v>-0.18292796</v>
      </c>
      <c r="Q166" s="54"/>
    </row>
    <row r="167" spans="1:17" ht="24.75" customHeight="1">
      <c r="A167" s="502" t="s">
        <v>317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490">
        <f>'ROHTAK ROAD'!K46</f>
        <v>0.22107868999999994</v>
      </c>
      <c r="L167" s="325"/>
      <c r="M167" s="325"/>
      <c r="N167" s="325"/>
      <c r="O167" s="325"/>
      <c r="P167" s="490">
        <f>'ROHTAK ROAD'!P46</f>
        <v>0.03933113</v>
      </c>
      <c r="Q167" s="54"/>
    </row>
    <row r="168" spans="1:17" ht="24.75" customHeight="1">
      <c r="A168" s="502" t="s">
        <v>318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490">
        <f>-MES!K40</f>
        <v>-0.0205</v>
      </c>
      <c r="L168" s="325"/>
      <c r="M168" s="325"/>
      <c r="N168" s="325"/>
      <c r="O168" s="325"/>
      <c r="P168" s="490">
        <f>-MES!P40</f>
        <v>-0.23417500000000002</v>
      </c>
      <c r="Q168" s="54"/>
    </row>
    <row r="169" spans="1:17" ht="29.25" customHeight="1" thickBot="1">
      <c r="A169" s="504" t="s">
        <v>195</v>
      </c>
      <c r="B169" s="217"/>
      <c r="C169" s="218"/>
      <c r="D169" s="218"/>
      <c r="E169" s="218"/>
      <c r="F169" s="218"/>
      <c r="G169" s="218"/>
      <c r="H169" s="218"/>
      <c r="I169" s="218"/>
      <c r="J169" s="218"/>
      <c r="K169" s="505">
        <f>SUM(K165:K168)</f>
        <v>-4.138125878000001</v>
      </c>
      <c r="L169" s="491"/>
      <c r="M169" s="491"/>
      <c r="N169" s="491"/>
      <c r="O169" s="491"/>
      <c r="P169" s="505">
        <f>SUM(P165:P168)</f>
        <v>-0.9315884399999997</v>
      </c>
      <c r="Q169" s="177"/>
    </row>
    <row r="174" ht="13.5" thickBot="1"/>
    <row r="175" spans="1:17" ht="12.75">
      <c r="A175" s="255"/>
      <c r="B175" s="256"/>
      <c r="C175" s="256"/>
      <c r="D175" s="256"/>
      <c r="E175" s="256"/>
      <c r="F175" s="256"/>
      <c r="G175" s="256"/>
      <c r="H175" s="52"/>
      <c r="I175" s="52"/>
      <c r="J175" s="52"/>
      <c r="K175" s="52"/>
      <c r="L175" s="52"/>
      <c r="M175" s="52"/>
      <c r="N175" s="52"/>
      <c r="O175" s="52"/>
      <c r="P175" s="52"/>
      <c r="Q175" s="53"/>
    </row>
    <row r="176" spans="1:17" ht="26.25">
      <c r="A176" s="494" t="s">
        <v>328</v>
      </c>
      <c r="B176" s="247"/>
      <c r="C176" s="247"/>
      <c r="D176" s="247"/>
      <c r="E176" s="247"/>
      <c r="F176" s="247"/>
      <c r="G176" s="247"/>
      <c r="H176" s="19"/>
      <c r="I176" s="19"/>
      <c r="J176" s="19"/>
      <c r="K176" s="19"/>
      <c r="L176" s="19"/>
      <c r="M176" s="19"/>
      <c r="N176" s="19"/>
      <c r="O176" s="19"/>
      <c r="P176" s="19"/>
      <c r="Q176" s="54"/>
    </row>
    <row r="177" spans="1:17" ht="12.75">
      <c r="A177" s="257"/>
      <c r="B177" s="247"/>
      <c r="C177" s="247"/>
      <c r="D177" s="247"/>
      <c r="E177" s="247"/>
      <c r="F177" s="247"/>
      <c r="G177" s="247"/>
      <c r="H177" s="19"/>
      <c r="I177" s="19"/>
      <c r="J177" s="19"/>
      <c r="K177" s="19"/>
      <c r="L177" s="19"/>
      <c r="M177" s="19"/>
      <c r="N177" s="19"/>
      <c r="O177" s="19"/>
      <c r="P177" s="19"/>
      <c r="Q177" s="54"/>
    </row>
    <row r="178" spans="1:17" ht="15.75">
      <c r="A178" s="258"/>
      <c r="B178" s="259"/>
      <c r="C178" s="259"/>
      <c r="D178" s="259"/>
      <c r="E178" s="259"/>
      <c r="F178" s="259"/>
      <c r="G178" s="259"/>
      <c r="H178" s="19"/>
      <c r="I178" s="19"/>
      <c r="J178" s="19"/>
      <c r="K178" s="299" t="s">
        <v>340</v>
      </c>
      <c r="L178" s="19"/>
      <c r="M178" s="19"/>
      <c r="N178" s="19"/>
      <c r="O178" s="19"/>
      <c r="P178" s="299" t="s">
        <v>341</v>
      </c>
      <c r="Q178" s="54"/>
    </row>
    <row r="179" spans="1:17" ht="12.75">
      <c r="A179" s="260"/>
      <c r="B179" s="150"/>
      <c r="C179" s="150"/>
      <c r="D179" s="150"/>
      <c r="E179" s="150"/>
      <c r="F179" s="150"/>
      <c r="G179" s="150"/>
      <c r="H179" s="19"/>
      <c r="I179" s="19"/>
      <c r="J179" s="19"/>
      <c r="K179" s="19"/>
      <c r="L179" s="19"/>
      <c r="M179" s="19"/>
      <c r="N179" s="19"/>
      <c r="O179" s="19"/>
      <c r="P179" s="19"/>
      <c r="Q179" s="54"/>
    </row>
    <row r="180" spans="1:17" ht="12.75">
      <c r="A180" s="260"/>
      <c r="B180" s="150"/>
      <c r="C180" s="150"/>
      <c r="D180" s="150"/>
      <c r="E180" s="150"/>
      <c r="F180" s="150"/>
      <c r="G180" s="150"/>
      <c r="H180" s="19"/>
      <c r="I180" s="19"/>
      <c r="J180" s="19"/>
      <c r="K180" s="19"/>
      <c r="L180" s="19"/>
      <c r="M180" s="19"/>
      <c r="N180" s="19"/>
      <c r="O180" s="19"/>
      <c r="P180" s="19"/>
      <c r="Q180" s="54"/>
    </row>
    <row r="181" spans="1:17" ht="23.25">
      <c r="A181" s="492" t="s">
        <v>331</v>
      </c>
      <c r="B181" s="248"/>
      <c r="C181" s="248"/>
      <c r="D181" s="249"/>
      <c r="E181" s="249"/>
      <c r="F181" s="250"/>
      <c r="G181" s="249"/>
      <c r="H181" s="19"/>
      <c r="I181" s="19"/>
      <c r="J181" s="19"/>
      <c r="K181" s="497">
        <f>K169</f>
        <v>-4.138125878000001</v>
      </c>
      <c r="L181" s="495" t="s">
        <v>329</v>
      </c>
      <c r="M181" s="460"/>
      <c r="N181" s="460"/>
      <c r="O181" s="460"/>
      <c r="P181" s="497">
        <f>P169</f>
        <v>-0.9315884399999997</v>
      </c>
      <c r="Q181" s="499" t="s">
        <v>329</v>
      </c>
    </row>
    <row r="182" spans="1:17" ht="23.25">
      <c r="A182" s="265"/>
      <c r="B182" s="251"/>
      <c r="C182" s="251"/>
      <c r="D182" s="247"/>
      <c r="E182" s="247"/>
      <c r="F182" s="252"/>
      <c r="G182" s="247"/>
      <c r="H182" s="19"/>
      <c r="I182" s="19"/>
      <c r="J182" s="19"/>
      <c r="K182" s="460"/>
      <c r="L182" s="496"/>
      <c r="M182" s="460"/>
      <c r="N182" s="460"/>
      <c r="O182" s="460"/>
      <c r="P182" s="460"/>
      <c r="Q182" s="500"/>
    </row>
    <row r="183" spans="1:17" ht="23.25">
      <c r="A183" s="493" t="s">
        <v>330</v>
      </c>
      <c r="B183" s="253"/>
      <c r="C183" s="48"/>
      <c r="D183" s="247"/>
      <c r="E183" s="247"/>
      <c r="F183" s="254"/>
      <c r="G183" s="249"/>
      <c r="H183" s="19"/>
      <c r="I183" s="19"/>
      <c r="J183" s="19"/>
      <c r="K183" s="460">
        <f>'STEPPED UP GENCO'!K39</f>
        <v>0.43852675859999996</v>
      </c>
      <c r="L183" s="495" t="s">
        <v>329</v>
      </c>
      <c r="M183" s="460"/>
      <c r="N183" s="460"/>
      <c r="O183" s="460"/>
      <c r="P183" s="497">
        <f>'STEPPED UP GENCO'!P39</f>
        <v>-3.526607897775</v>
      </c>
      <c r="Q183" s="499" t="s">
        <v>329</v>
      </c>
    </row>
    <row r="184" spans="1:17" ht="15">
      <c r="A184" s="26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46"/>
      <c r="M184" s="19"/>
      <c r="N184" s="19"/>
      <c r="O184" s="19"/>
      <c r="P184" s="19"/>
      <c r="Q184" s="501"/>
    </row>
    <row r="185" spans="1:17" ht="15">
      <c r="A185" s="26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46"/>
      <c r="M185" s="19"/>
      <c r="N185" s="19"/>
      <c r="O185" s="19"/>
      <c r="P185" s="19"/>
      <c r="Q185" s="501"/>
    </row>
    <row r="186" spans="1:17" ht="15">
      <c r="A186" s="26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46"/>
      <c r="M186" s="19"/>
      <c r="N186" s="19"/>
      <c r="O186" s="19"/>
      <c r="P186" s="19"/>
      <c r="Q186" s="501"/>
    </row>
    <row r="187" spans="1:17" ht="23.25">
      <c r="A187" s="261"/>
      <c r="B187" s="19"/>
      <c r="C187" s="19"/>
      <c r="D187" s="19"/>
      <c r="E187" s="19"/>
      <c r="F187" s="19"/>
      <c r="G187" s="19"/>
      <c r="H187" s="248"/>
      <c r="I187" s="248"/>
      <c r="J187" s="267" t="s">
        <v>332</v>
      </c>
      <c r="K187" s="498">
        <f>SUM(K181:K186)</f>
        <v>-3.699599119400001</v>
      </c>
      <c r="L187" s="267" t="s">
        <v>329</v>
      </c>
      <c r="M187" s="460"/>
      <c r="N187" s="460"/>
      <c r="O187" s="460"/>
      <c r="P187" s="498">
        <f>SUM(P181:P186)</f>
        <v>-4.458196337775</v>
      </c>
      <c r="Q187" s="267" t="s">
        <v>329</v>
      </c>
    </row>
    <row r="188" spans="1:17" ht="13.5" thickBot="1">
      <c r="A188" s="26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17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1" max="18" man="1"/>
    <brk id="15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82">
      <selection activeCell="Q18" sqref="Q18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238</v>
      </c>
      <c r="Q1" s="204" t="str">
        <f>NDPL!Q1</f>
        <v>MARCH-2016</v>
      </c>
    </row>
    <row r="2" ht="18.75" customHeight="1">
      <c r="A2" s="92" t="s">
        <v>239</v>
      </c>
    </row>
    <row r="3" ht="23.25">
      <c r="A3" s="209" t="s">
        <v>213</v>
      </c>
    </row>
    <row r="4" spans="1:16" ht="24" thickBot="1">
      <c r="A4" s="475" t="s">
        <v>214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6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18" customHeight="1" thickTop="1">
      <c r="A7" s="178"/>
      <c r="B7" s="179" t="s">
        <v>197</v>
      </c>
      <c r="C7" s="180"/>
      <c r="D7" s="180"/>
      <c r="E7" s="180"/>
      <c r="F7" s="180"/>
      <c r="G7" s="66"/>
      <c r="H7" s="67"/>
      <c r="I7" s="547"/>
      <c r="J7" s="547"/>
      <c r="K7" s="547"/>
      <c r="L7" s="68"/>
      <c r="M7" s="67"/>
      <c r="N7" s="67"/>
      <c r="O7" s="67"/>
      <c r="P7" s="67"/>
      <c r="Q7" s="170"/>
    </row>
    <row r="8" spans="1:17" ht="18" customHeight="1">
      <c r="A8" s="181"/>
      <c r="B8" s="182" t="s">
        <v>110</v>
      </c>
      <c r="C8" s="183"/>
      <c r="D8" s="184"/>
      <c r="E8" s="185"/>
      <c r="F8" s="186"/>
      <c r="G8" s="72"/>
      <c r="H8" s="73"/>
      <c r="I8" s="548"/>
      <c r="J8" s="548"/>
      <c r="K8" s="548"/>
      <c r="L8" s="75"/>
      <c r="M8" s="73"/>
      <c r="N8" s="74"/>
      <c r="O8" s="74"/>
      <c r="P8" s="74"/>
      <c r="Q8" s="171"/>
    </row>
    <row r="9" spans="1:17" s="618" customFormat="1" ht="18">
      <c r="A9" s="181">
        <v>1</v>
      </c>
      <c r="B9" s="182" t="s">
        <v>111</v>
      </c>
      <c r="C9" s="183">
        <v>4865136</v>
      </c>
      <c r="D9" s="187" t="s">
        <v>12</v>
      </c>
      <c r="E9" s="296" t="s">
        <v>347</v>
      </c>
      <c r="F9" s="188">
        <v>200</v>
      </c>
      <c r="G9" s="608">
        <v>54122</v>
      </c>
      <c r="H9" s="609">
        <v>53782</v>
      </c>
      <c r="I9" s="549">
        <f aca="true" t="shared" si="0" ref="I9:I16">G9-H9</f>
        <v>340</v>
      </c>
      <c r="J9" s="549">
        <f aca="true" t="shared" si="1" ref="J9:J64">$F9*I9</f>
        <v>68000</v>
      </c>
      <c r="K9" s="549">
        <f aca="true" t="shared" si="2" ref="K9:K64">J9/1000000</f>
        <v>0.068</v>
      </c>
      <c r="L9" s="608">
        <v>81638</v>
      </c>
      <c r="M9" s="609">
        <v>81611</v>
      </c>
      <c r="N9" s="549">
        <f aca="true" t="shared" si="3" ref="N9:N16">L9-M9</f>
        <v>27</v>
      </c>
      <c r="O9" s="549">
        <f aca="true" t="shared" si="4" ref="O9:O64">$F9*N9</f>
        <v>5400</v>
      </c>
      <c r="P9" s="549">
        <f aca="true" t="shared" si="5" ref="P9:P64">O9/1000000</f>
        <v>0.0054</v>
      </c>
      <c r="Q9" s="670"/>
    </row>
    <row r="10" spans="1:17" s="618" customFormat="1" ht="18" customHeight="1">
      <c r="A10" s="181">
        <v>2</v>
      </c>
      <c r="B10" s="182" t="s">
        <v>112</v>
      </c>
      <c r="C10" s="183">
        <v>4865137</v>
      </c>
      <c r="D10" s="187" t="s">
        <v>12</v>
      </c>
      <c r="E10" s="296" t="s">
        <v>347</v>
      </c>
      <c r="F10" s="188">
        <v>100</v>
      </c>
      <c r="G10" s="410">
        <v>72573</v>
      </c>
      <c r="H10" s="411">
        <v>72843</v>
      </c>
      <c r="I10" s="549">
        <f t="shared" si="0"/>
        <v>-270</v>
      </c>
      <c r="J10" s="549">
        <f t="shared" si="1"/>
        <v>-27000</v>
      </c>
      <c r="K10" s="549">
        <f t="shared" si="2"/>
        <v>-0.027</v>
      </c>
      <c r="L10" s="410">
        <v>139928</v>
      </c>
      <c r="M10" s="411">
        <v>139943</v>
      </c>
      <c r="N10" s="543">
        <f t="shared" si="3"/>
        <v>-15</v>
      </c>
      <c r="O10" s="543">
        <f t="shared" si="4"/>
        <v>-1500</v>
      </c>
      <c r="P10" s="543">
        <f t="shared" si="5"/>
        <v>-0.0015</v>
      </c>
      <c r="Q10" s="622"/>
    </row>
    <row r="11" spans="1:17" s="618" customFormat="1" ht="18">
      <c r="A11" s="181">
        <v>3</v>
      </c>
      <c r="B11" s="182" t="s">
        <v>113</v>
      </c>
      <c r="C11" s="183">
        <v>4865138</v>
      </c>
      <c r="D11" s="187" t="s">
        <v>12</v>
      </c>
      <c r="E11" s="296" t="s">
        <v>347</v>
      </c>
      <c r="F11" s="188">
        <v>200</v>
      </c>
      <c r="G11" s="608">
        <v>976821</v>
      </c>
      <c r="H11" s="609">
        <v>976985</v>
      </c>
      <c r="I11" s="549">
        <f t="shared" si="0"/>
        <v>-164</v>
      </c>
      <c r="J11" s="549">
        <f t="shared" si="1"/>
        <v>-32800</v>
      </c>
      <c r="K11" s="549">
        <f t="shared" si="2"/>
        <v>-0.0328</v>
      </c>
      <c r="L11" s="608">
        <v>997286</v>
      </c>
      <c r="M11" s="609">
        <v>997259</v>
      </c>
      <c r="N11" s="549">
        <f t="shared" si="3"/>
        <v>27</v>
      </c>
      <c r="O11" s="549">
        <f t="shared" si="4"/>
        <v>5400</v>
      </c>
      <c r="P11" s="549">
        <f t="shared" si="5"/>
        <v>0.0054</v>
      </c>
      <c r="Q11" s="674"/>
    </row>
    <row r="12" spans="1:17" s="618" customFormat="1" ht="18">
      <c r="A12" s="181">
        <v>4</v>
      </c>
      <c r="B12" s="182" t="s">
        <v>114</v>
      </c>
      <c r="C12" s="183">
        <v>4865139</v>
      </c>
      <c r="D12" s="187" t="s">
        <v>12</v>
      </c>
      <c r="E12" s="296" t="s">
        <v>347</v>
      </c>
      <c r="F12" s="188">
        <v>200</v>
      </c>
      <c r="G12" s="410">
        <v>84758</v>
      </c>
      <c r="H12" s="411">
        <v>84112</v>
      </c>
      <c r="I12" s="549">
        <f t="shared" si="0"/>
        <v>646</v>
      </c>
      <c r="J12" s="549">
        <f t="shared" si="1"/>
        <v>129200</v>
      </c>
      <c r="K12" s="549">
        <f t="shared" si="2"/>
        <v>0.1292</v>
      </c>
      <c r="L12" s="410">
        <v>102434</v>
      </c>
      <c r="M12" s="411">
        <v>102355</v>
      </c>
      <c r="N12" s="543">
        <f t="shared" si="3"/>
        <v>79</v>
      </c>
      <c r="O12" s="543">
        <f t="shared" si="4"/>
        <v>15800</v>
      </c>
      <c r="P12" s="543">
        <f t="shared" si="5"/>
        <v>0.0158</v>
      </c>
      <c r="Q12" s="672"/>
    </row>
    <row r="13" spans="1:17" s="618" customFormat="1" ht="18" customHeight="1">
      <c r="A13" s="181">
        <v>5</v>
      </c>
      <c r="B13" s="182" t="s">
        <v>115</v>
      </c>
      <c r="C13" s="183">
        <v>4865050</v>
      </c>
      <c r="D13" s="187" t="s">
        <v>12</v>
      </c>
      <c r="E13" s="296" t="s">
        <v>347</v>
      </c>
      <c r="F13" s="188">
        <v>800</v>
      </c>
      <c r="G13" s="410">
        <v>14637</v>
      </c>
      <c r="H13" s="411">
        <v>14407</v>
      </c>
      <c r="I13" s="549">
        <f>G13-H13</f>
        <v>230</v>
      </c>
      <c r="J13" s="549">
        <f t="shared" si="1"/>
        <v>184000</v>
      </c>
      <c r="K13" s="549">
        <f t="shared" si="2"/>
        <v>0.184</v>
      </c>
      <c r="L13" s="410">
        <v>7150</v>
      </c>
      <c r="M13" s="411">
        <v>7150</v>
      </c>
      <c r="N13" s="543">
        <f>L13-M13</f>
        <v>0</v>
      </c>
      <c r="O13" s="543">
        <f t="shared" si="4"/>
        <v>0</v>
      </c>
      <c r="P13" s="543">
        <f t="shared" si="5"/>
        <v>0</v>
      </c>
      <c r="Q13" s="675"/>
    </row>
    <row r="14" spans="1:17" s="618" customFormat="1" ht="18" customHeight="1">
      <c r="A14" s="181">
        <v>6</v>
      </c>
      <c r="B14" s="182" t="s">
        <v>374</v>
      </c>
      <c r="C14" s="183">
        <v>4864949</v>
      </c>
      <c r="D14" s="187" t="s">
        <v>12</v>
      </c>
      <c r="E14" s="296" t="s">
        <v>347</v>
      </c>
      <c r="F14" s="188">
        <v>2000</v>
      </c>
      <c r="G14" s="410">
        <v>14153</v>
      </c>
      <c r="H14" s="411">
        <v>14105</v>
      </c>
      <c r="I14" s="549">
        <f t="shared" si="0"/>
        <v>48</v>
      </c>
      <c r="J14" s="549">
        <f t="shared" si="1"/>
        <v>96000</v>
      </c>
      <c r="K14" s="549">
        <f t="shared" si="2"/>
        <v>0.096</v>
      </c>
      <c r="L14" s="410">
        <v>2927</v>
      </c>
      <c r="M14" s="411">
        <v>2927</v>
      </c>
      <c r="N14" s="543">
        <f t="shared" si="3"/>
        <v>0</v>
      </c>
      <c r="O14" s="543">
        <f t="shared" si="4"/>
        <v>0</v>
      </c>
      <c r="P14" s="543">
        <f t="shared" si="5"/>
        <v>0</v>
      </c>
      <c r="Q14" s="670"/>
    </row>
    <row r="15" spans="1:17" s="618" customFormat="1" ht="18" customHeight="1">
      <c r="A15" s="181">
        <v>7</v>
      </c>
      <c r="B15" s="437" t="s">
        <v>396</v>
      </c>
      <c r="C15" s="440">
        <v>5128434</v>
      </c>
      <c r="D15" s="187" t="s">
        <v>12</v>
      </c>
      <c r="E15" s="296" t="s">
        <v>347</v>
      </c>
      <c r="F15" s="446">
        <v>800</v>
      </c>
      <c r="G15" s="410">
        <v>977798</v>
      </c>
      <c r="H15" s="411">
        <v>978254</v>
      </c>
      <c r="I15" s="549">
        <f t="shared" si="0"/>
        <v>-456</v>
      </c>
      <c r="J15" s="549">
        <f t="shared" si="1"/>
        <v>-364800</v>
      </c>
      <c r="K15" s="549">
        <f t="shared" si="2"/>
        <v>-0.3648</v>
      </c>
      <c r="L15" s="410">
        <v>989706</v>
      </c>
      <c r="M15" s="411">
        <v>989706</v>
      </c>
      <c r="N15" s="543">
        <f t="shared" si="3"/>
        <v>0</v>
      </c>
      <c r="O15" s="543">
        <f t="shared" si="4"/>
        <v>0</v>
      </c>
      <c r="P15" s="543">
        <f t="shared" si="5"/>
        <v>0</v>
      </c>
      <c r="Q15" s="622"/>
    </row>
    <row r="16" spans="1:17" s="618" customFormat="1" ht="18" customHeight="1">
      <c r="A16" s="181">
        <v>8</v>
      </c>
      <c r="B16" s="437" t="s">
        <v>395</v>
      </c>
      <c r="C16" s="440">
        <v>5128430</v>
      </c>
      <c r="D16" s="187" t="s">
        <v>12</v>
      </c>
      <c r="E16" s="296" t="s">
        <v>347</v>
      </c>
      <c r="F16" s="446">
        <v>800</v>
      </c>
      <c r="G16" s="410">
        <v>971535</v>
      </c>
      <c r="H16" s="411">
        <v>971535</v>
      </c>
      <c r="I16" s="331">
        <f t="shared" si="0"/>
        <v>0</v>
      </c>
      <c r="J16" s="331">
        <f t="shared" si="1"/>
        <v>0</v>
      </c>
      <c r="K16" s="331">
        <f t="shared" si="2"/>
        <v>0</v>
      </c>
      <c r="L16" s="410">
        <v>983783</v>
      </c>
      <c r="M16" s="411">
        <v>983783</v>
      </c>
      <c r="N16" s="411">
        <f t="shared" si="3"/>
        <v>0</v>
      </c>
      <c r="O16" s="411">
        <f t="shared" si="4"/>
        <v>0</v>
      </c>
      <c r="P16" s="543">
        <f t="shared" si="5"/>
        <v>0</v>
      </c>
      <c r="Q16" s="622"/>
    </row>
    <row r="17" spans="1:17" s="618" customFormat="1" ht="18" customHeight="1">
      <c r="A17" s="181"/>
      <c r="B17" s="437"/>
      <c r="C17" s="440">
        <v>4864998</v>
      </c>
      <c r="D17" s="187" t="s">
        <v>12</v>
      </c>
      <c r="E17" s="296" t="s">
        <v>347</v>
      </c>
      <c r="F17" s="446">
        <v>800</v>
      </c>
      <c r="G17" s="410">
        <v>998179</v>
      </c>
      <c r="H17" s="411">
        <v>1000000</v>
      </c>
      <c r="I17" s="549">
        <f>G17-H17</f>
        <v>-1821</v>
      </c>
      <c r="J17" s="549">
        <f>$F17*I17</f>
        <v>-1456800</v>
      </c>
      <c r="K17" s="549">
        <f>J17/1000000</f>
        <v>-1.4568</v>
      </c>
      <c r="L17" s="410">
        <v>999999</v>
      </c>
      <c r="M17" s="411">
        <v>1000000</v>
      </c>
      <c r="N17" s="543">
        <f>L17-M17</f>
        <v>-1</v>
      </c>
      <c r="O17" s="543">
        <f>$F17*N17</f>
        <v>-800</v>
      </c>
      <c r="P17" s="543">
        <f>O17/1000000</f>
        <v>-0.0008</v>
      </c>
      <c r="Q17" s="622" t="s">
        <v>448</v>
      </c>
    </row>
    <row r="18" spans="1:17" s="618" customFormat="1" ht="18" customHeight="1">
      <c r="A18" s="181">
        <v>9</v>
      </c>
      <c r="B18" s="437" t="s">
        <v>389</v>
      </c>
      <c r="C18" s="440">
        <v>4864993</v>
      </c>
      <c r="D18" s="187" t="s">
        <v>12</v>
      </c>
      <c r="E18" s="296" t="s">
        <v>347</v>
      </c>
      <c r="F18" s="446">
        <v>800</v>
      </c>
      <c r="G18" s="410">
        <v>998329</v>
      </c>
      <c r="H18" s="411">
        <v>999604</v>
      </c>
      <c r="I18" s="549">
        <f>G18-H18</f>
        <v>-1275</v>
      </c>
      <c r="J18" s="549">
        <f>$F18*I18</f>
        <v>-1020000</v>
      </c>
      <c r="K18" s="549">
        <f>J18/1000000</f>
        <v>-1.02</v>
      </c>
      <c r="L18" s="410">
        <v>999999</v>
      </c>
      <c r="M18" s="411">
        <v>999999</v>
      </c>
      <c r="N18" s="543">
        <f>L18-M18</f>
        <v>0</v>
      </c>
      <c r="O18" s="543">
        <f>$F18*N18</f>
        <v>0</v>
      </c>
      <c r="P18" s="543">
        <f>O18/1000000</f>
        <v>0</v>
      </c>
      <c r="Q18" s="673"/>
    </row>
    <row r="19" spans="1:17" s="618" customFormat="1" ht="15.75" customHeight="1">
      <c r="A19" s="181">
        <v>10</v>
      </c>
      <c r="B19" s="437" t="s">
        <v>433</v>
      </c>
      <c r="C19" s="440">
        <v>5128447</v>
      </c>
      <c r="D19" s="187" t="s">
        <v>12</v>
      </c>
      <c r="E19" s="296" t="s">
        <v>347</v>
      </c>
      <c r="F19" s="446">
        <v>800</v>
      </c>
      <c r="G19" s="410">
        <v>984423</v>
      </c>
      <c r="H19" s="411">
        <v>985168</v>
      </c>
      <c r="I19" s="331">
        <f>G19-H19</f>
        <v>-745</v>
      </c>
      <c r="J19" s="331">
        <f t="shared" si="1"/>
        <v>-596000</v>
      </c>
      <c r="K19" s="331">
        <f t="shared" si="2"/>
        <v>-0.596</v>
      </c>
      <c r="L19" s="410">
        <v>994524</v>
      </c>
      <c r="M19" s="411">
        <v>994524</v>
      </c>
      <c r="N19" s="411">
        <f>L19-M19</f>
        <v>0</v>
      </c>
      <c r="O19" s="411">
        <f t="shared" si="4"/>
        <v>0</v>
      </c>
      <c r="P19" s="411">
        <f t="shared" si="5"/>
        <v>0</v>
      </c>
      <c r="Q19" s="673"/>
    </row>
    <row r="20" spans="1:17" ht="18" customHeight="1">
      <c r="A20" s="181"/>
      <c r="B20" s="189" t="s">
        <v>380</v>
      </c>
      <c r="C20" s="183"/>
      <c r="D20" s="187"/>
      <c r="E20" s="296"/>
      <c r="F20" s="188"/>
      <c r="G20" s="122"/>
      <c r="H20" s="477"/>
      <c r="I20" s="549"/>
      <c r="J20" s="549"/>
      <c r="K20" s="549"/>
      <c r="L20" s="480"/>
      <c r="M20" s="74"/>
      <c r="N20" s="539"/>
      <c r="O20" s="539"/>
      <c r="P20" s="539"/>
      <c r="Q20" s="171"/>
    </row>
    <row r="21" spans="1:17" ht="18" customHeight="1">
      <c r="A21" s="181">
        <v>11</v>
      </c>
      <c r="B21" s="182" t="s">
        <v>198</v>
      </c>
      <c r="C21" s="183">
        <v>4865124</v>
      </c>
      <c r="D21" s="184" t="s">
        <v>12</v>
      </c>
      <c r="E21" s="296" t="s">
        <v>347</v>
      </c>
      <c r="F21" s="188">
        <v>100</v>
      </c>
      <c r="G21" s="407">
        <v>4651</v>
      </c>
      <c r="H21" s="408">
        <v>4656</v>
      </c>
      <c r="I21" s="549">
        <f aca="true" t="shared" si="6" ref="I21:I28">G21-H21</f>
        <v>-5</v>
      </c>
      <c r="J21" s="549">
        <f t="shared" si="1"/>
        <v>-500</v>
      </c>
      <c r="K21" s="549">
        <f t="shared" si="2"/>
        <v>-0.0005</v>
      </c>
      <c r="L21" s="407">
        <v>399100</v>
      </c>
      <c r="M21" s="408">
        <v>398167</v>
      </c>
      <c r="N21" s="539">
        <f aca="true" t="shared" si="7" ref="N21:N28">L21-M21</f>
        <v>933</v>
      </c>
      <c r="O21" s="539">
        <f t="shared" si="4"/>
        <v>93300</v>
      </c>
      <c r="P21" s="539">
        <f t="shared" si="5"/>
        <v>0.0933</v>
      </c>
      <c r="Q21" s="171"/>
    </row>
    <row r="22" spans="1:17" s="618" customFormat="1" ht="13.5" customHeight="1">
      <c r="A22" s="181">
        <v>12</v>
      </c>
      <c r="B22" s="182" t="s">
        <v>199</v>
      </c>
      <c r="C22" s="183">
        <v>4865131</v>
      </c>
      <c r="D22" s="187" t="s">
        <v>12</v>
      </c>
      <c r="E22" s="296" t="s">
        <v>347</v>
      </c>
      <c r="F22" s="188">
        <v>75</v>
      </c>
      <c r="G22" s="410">
        <v>988235</v>
      </c>
      <c r="H22" s="411">
        <v>988351</v>
      </c>
      <c r="I22" s="642">
        <f>G22-H22</f>
        <v>-116</v>
      </c>
      <c r="J22" s="642">
        <f>$F22*I22</f>
        <v>-8700</v>
      </c>
      <c r="K22" s="642">
        <f>J22/1000000</f>
        <v>-0.0087</v>
      </c>
      <c r="L22" s="410">
        <v>3512</v>
      </c>
      <c r="M22" s="411">
        <v>3196</v>
      </c>
      <c r="N22" s="331">
        <f>L22-M22</f>
        <v>316</v>
      </c>
      <c r="O22" s="331">
        <f>$F22*N22</f>
        <v>23700</v>
      </c>
      <c r="P22" s="331">
        <f>O22/1000000</f>
        <v>0.0237</v>
      </c>
      <c r="Q22" s="640"/>
    </row>
    <row r="23" spans="1:17" ht="18" customHeight="1">
      <c r="A23" s="181">
        <v>13</v>
      </c>
      <c r="B23" s="185" t="s">
        <v>200</v>
      </c>
      <c r="C23" s="183">
        <v>4865126</v>
      </c>
      <c r="D23" s="187" t="s">
        <v>12</v>
      </c>
      <c r="E23" s="296" t="s">
        <v>347</v>
      </c>
      <c r="F23" s="188">
        <v>100</v>
      </c>
      <c r="G23" s="407">
        <v>24994</v>
      </c>
      <c r="H23" s="408">
        <v>24879</v>
      </c>
      <c r="I23" s="549">
        <f t="shared" si="6"/>
        <v>115</v>
      </c>
      <c r="J23" s="549">
        <f t="shared" si="1"/>
        <v>11500</v>
      </c>
      <c r="K23" s="549">
        <f t="shared" si="2"/>
        <v>0.0115</v>
      </c>
      <c r="L23" s="407">
        <v>378292</v>
      </c>
      <c r="M23" s="408">
        <v>377683</v>
      </c>
      <c r="N23" s="539">
        <f t="shared" si="7"/>
        <v>609</v>
      </c>
      <c r="O23" s="539">
        <f t="shared" si="4"/>
        <v>60900</v>
      </c>
      <c r="P23" s="539">
        <f t="shared" si="5"/>
        <v>0.0609</v>
      </c>
      <c r="Q23" s="171"/>
    </row>
    <row r="24" spans="1:17" s="618" customFormat="1" ht="18" customHeight="1">
      <c r="A24" s="181">
        <v>14</v>
      </c>
      <c r="B24" s="182" t="s">
        <v>201</v>
      </c>
      <c r="C24" s="183">
        <v>4865178</v>
      </c>
      <c r="D24" s="187" t="s">
        <v>12</v>
      </c>
      <c r="E24" s="296" t="s">
        <v>347</v>
      </c>
      <c r="F24" s="188">
        <v>375</v>
      </c>
      <c r="G24" s="410">
        <v>998679</v>
      </c>
      <c r="H24" s="411">
        <v>998717</v>
      </c>
      <c r="I24" s="549">
        <f>G24-H24</f>
        <v>-38</v>
      </c>
      <c r="J24" s="549">
        <f>$F24*I24</f>
        <v>-14250</v>
      </c>
      <c r="K24" s="549">
        <f>J24/1000000</f>
        <v>-0.01425</v>
      </c>
      <c r="L24" s="410">
        <v>999819</v>
      </c>
      <c r="M24" s="411">
        <v>999909</v>
      </c>
      <c r="N24" s="543">
        <f>L24-M24</f>
        <v>-90</v>
      </c>
      <c r="O24" s="543">
        <f>$F24*N24</f>
        <v>-33750</v>
      </c>
      <c r="P24" s="543">
        <f>O24/1000000</f>
        <v>-0.03375</v>
      </c>
      <c r="Q24" s="622"/>
    </row>
    <row r="25" spans="1:17" s="618" customFormat="1" ht="18" customHeight="1">
      <c r="A25" s="181">
        <v>15</v>
      </c>
      <c r="B25" s="182" t="s">
        <v>202</v>
      </c>
      <c r="C25" s="183">
        <v>4865128</v>
      </c>
      <c r="D25" s="187" t="s">
        <v>12</v>
      </c>
      <c r="E25" s="296" t="s">
        <v>347</v>
      </c>
      <c r="F25" s="188">
        <v>100</v>
      </c>
      <c r="G25" s="410">
        <v>991063</v>
      </c>
      <c r="H25" s="411">
        <v>991245</v>
      </c>
      <c r="I25" s="549">
        <f t="shared" si="6"/>
        <v>-182</v>
      </c>
      <c r="J25" s="549">
        <f t="shared" si="1"/>
        <v>-18200</v>
      </c>
      <c r="K25" s="549">
        <f t="shared" si="2"/>
        <v>-0.0182</v>
      </c>
      <c r="L25" s="410">
        <v>315388</v>
      </c>
      <c r="M25" s="411">
        <v>315345</v>
      </c>
      <c r="N25" s="543">
        <f t="shared" si="7"/>
        <v>43</v>
      </c>
      <c r="O25" s="543">
        <f t="shared" si="4"/>
        <v>4300</v>
      </c>
      <c r="P25" s="543">
        <f t="shared" si="5"/>
        <v>0.0043</v>
      </c>
      <c r="Q25" s="622"/>
    </row>
    <row r="26" spans="1:17" s="618" customFormat="1" ht="18" customHeight="1">
      <c r="A26" s="181">
        <v>16</v>
      </c>
      <c r="B26" s="182" t="s">
        <v>203</v>
      </c>
      <c r="C26" s="183">
        <v>4865129</v>
      </c>
      <c r="D26" s="184" t="s">
        <v>12</v>
      </c>
      <c r="E26" s="296" t="s">
        <v>347</v>
      </c>
      <c r="F26" s="188">
        <v>100</v>
      </c>
      <c r="G26" s="410">
        <v>3869</v>
      </c>
      <c r="H26" s="411">
        <v>3758</v>
      </c>
      <c r="I26" s="549">
        <f t="shared" si="6"/>
        <v>111</v>
      </c>
      <c r="J26" s="549">
        <f t="shared" si="1"/>
        <v>11100</v>
      </c>
      <c r="K26" s="549">
        <f t="shared" si="2"/>
        <v>0.0111</v>
      </c>
      <c r="L26" s="410">
        <v>196509</v>
      </c>
      <c r="M26" s="411">
        <v>195241</v>
      </c>
      <c r="N26" s="543">
        <f t="shared" si="7"/>
        <v>1268</v>
      </c>
      <c r="O26" s="543">
        <f t="shared" si="4"/>
        <v>126800</v>
      </c>
      <c r="P26" s="543">
        <f t="shared" si="5"/>
        <v>0.1268</v>
      </c>
      <c r="Q26" s="622"/>
    </row>
    <row r="27" spans="1:17" s="618" customFormat="1" ht="18" customHeight="1">
      <c r="A27" s="181">
        <v>17</v>
      </c>
      <c r="B27" s="182" t="s">
        <v>204</v>
      </c>
      <c r="C27" s="183">
        <v>4865130</v>
      </c>
      <c r="D27" s="187" t="s">
        <v>12</v>
      </c>
      <c r="E27" s="296" t="s">
        <v>347</v>
      </c>
      <c r="F27" s="188">
        <v>100</v>
      </c>
      <c r="G27" s="410">
        <v>7389</v>
      </c>
      <c r="H27" s="411">
        <v>7705</v>
      </c>
      <c r="I27" s="549">
        <f t="shared" si="6"/>
        <v>-316</v>
      </c>
      <c r="J27" s="549">
        <f t="shared" si="1"/>
        <v>-31600</v>
      </c>
      <c r="K27" s="549">
        <f t="shared" si="2"/>
        <v>-0.0316</v>
      </c>
      <c r="L27" s="410">
        <v>258236</v>
      </c>
      <c r="M27" s="411">
        <v>258367</v>
      </c>
      <c r="N27" s="543">
        <f t="shared" si="7"/>
        <v>-131</v>
      </c>
      <c r="O27" s="543">
        <f t="shared" si="4"/>
        <v>-13100</v>
      </c>
      <c r="P27" s="543">
        <f t="shared" si="5"/>
        <v>-0.0131</v>
      </c>
      <c r="Q27" s="622"/>
    </row>
    <row r="28" spans="1:17" s="618" customFormat="1" ht="18" customHeight="1">
      <c r="A28" s="181">
        <v>18</v>
      </c>
      <c r="B28" s="182" t="s">
        <v>205</v>
      </c>
      <c r="C28" s="183">
        <v>4865132</v>
      </c>
      <c r="D28" s="187" t="s">
        <v>12</v>
      </c>
      <c r="E28" s="296" t="s">
        <v>347</v>
      </c>
      <c r="F28" s="188">
        <v>100</v>
      </c>
      <c r="G28" s="410">
        <v>68534</v>
      </c>
      <c r="H28" s="411">
        <v>68721</v>
      </c>
      <c r="I28" s="549">
        <f t="shared" si="6"/>
        <v>-187</v>
      </c>
      <c r="J28" s="549">
        <f t="shared" si="1"/>
        <v>-18700</v>
      </c>
      <c r="K28" s="549">
        <f t="shared" si="2"/>
        <v>-0.0187</v>
      </c>
      <c r="L28" s="410">
        <v>713966</v>
      </c>
      <c r="M28" s="411">
        <v>714028</v>
      </c>
      <c r="N28" s="543">
        <f t="shared" si="7"/>
        <v>-62</v>
      </c>
      <c r="O28" s="543">
        <f t="shared" si="4"/>
        <v>-6200</v>
      </c>
      <c r="P28" s="543">
        <f t="shared" si="5"/>
        <v>-0.0062</v>
      </c>
      <c r="Q28" s="623"/>
    </row>
    <row r="29" spans="1:17" ht="18" customHeight="1">
      <c r="A29" s="181"/>
      <c r="B29" s="190" t="s">
        <v>206</v>
      </c>
      <c r="C29" s="183"/>
      <c r="D29" s="187"/>
      <c r="E29" s="296"/>
      <c r="F29" s="188"/>
      <c r="G29" s="122"/>
      <c r="H29" s="477"/>
      <c r="I29" s="549"/>
      <c r="J29" s="549"/>
      <c r="K29" s="549"/>
      <c r="L29" s="480"/>
      <c r="M29" s="74"/>
      <c r="N29" s="539"/>
      <c r="O29" s="539"/>
      <c r="P29" s="539"/>
      <c r="Q29" s="171"/>
    </row>
    <row r="30" spans="1:17" s="618" customFormat="1" ht="18" customHeight="1">
      <c r="A30" s="181">
        <v>19</v>
      </c>
      <c r="B30" s="182" t="s">
        <v>207</v>
      </c>
      <c r="C30" s="183">
        <v>4865037</v>
      </c>
      <c r="D30" s="187" t="s">
        <v>12</v>
      </c>
      <c r="E30" s="296" t="s">
        <v>347</v>
      </c>
      <c r="F30" s="188">
        <v>1100</v>
      </c>
      <c r="G30" s="410">
        <v>0</v>
      </c>
      <c r="H30" s="411">
        <v>0</v>
      </c>
      <c r="I30" s="549">
        <f>G30-H30</f>
        <v>0</v>
      </c>
      <c r="J30" s="549">
        <f t="shared" si="1"/>
        <v>0</v>
      </c>
      <c r="K30" s="549">
        <f t="shared" si="2"/>
        <v>0</v>
      </c>
      <c r="L30" s="410">
        <v>98256</v>
      </c>
      <c r="M30" s="411">
        <v>98741</v>
      </c>
      <c r="N30" s="543">
        <f>L30-M30</f>
        <v>-485</v>
      </c>
      <c r="O30" s="543">
        <f t="shared" si="4"/>
        <v>-533500</v>
      </c>
      <c r="P30" s="543">
        <f t="shared" si="5"/>
        <v>-0.5335</v>
      </c>
      <c r="Q30" s="622"/>
    </row>
    <row r="31" spans="1:17" s="618" customFormat="1" ht="18" customHeight="1">
      <c r="A31" s="181">
        <v>20</v>
      </c>
      <c r="B31" s="182" t="s">
        <v>208</v>
      </c>
      <c r="C31" s="183">
        <v>4865038</v>
      </c>
      <c r="D31" s="187" t="s">
        <v>12</v>
      </c>
      <c r="E31" s="296" t="s">
        <v>347</v>
      </c>
      <c r="F31" s="188">
        <v>1000</v>
      </c>
      <c r="G31" s="410">
        <v>999984</v>
      </c>
      <c r="H31" s="411">
        <v>1000088</v>
      </c>
      <c r="I31" s="549">
        <f>G31-H31</f>
        <v>-104</v>
      </c>
      <c r="J31" s="549">
        <f t="shared" si="1"/>
        <v>-104000</v>
      </c>
      <c r="K31" s="549">
        <f t="shared" si="2"/>
        <v>-0.104</v>
      </c>
      <c r="L31" s="410">
        <v>42464</v>
      </c>
      <c r="M31" s="411">
        <v>42504</v>
      </c>
      <c r="N31" s="543">
        <f>L31-M31</f>
        <v>-40</v>
      </c>
      <c r="O31" s="543">
        <f t="shared" si="4"/>
        <v>-40000</v>
      </c>
      <c r="P31" s="543">
        <f t="shared" si="5"/>
        <v>-0.04</v>
      </c>
      <c r="Q31" s="622"/>
    </row>
    <row r="32" spans="1:17" s="618" customFormat="1" ht="18" customHeight="1">
      <c r="A32" s="181">
        <v>21</v>
      </c>
      <c r="B32" s="182" t="s">
        <v>209</v>
      </c>
      <c r="C32" s="183">
        <v>4865039</v>
      </c>
      <c r="D32" s="187" t="s">
        <v>12</v>
      </c>
      <c r="E32" s="296" t="s">
        <v>347</v>
      </c>
      <c r="F32" s="188">
        <v>1100</v>
      </c>
      <c r="G32" s="410">
        <v>0</v>
      </c>
      <c r="H32" s="411">
        <v>0</v>
      </c>
      <c r="I32" s="549">
        <f>G32-H32</f>
        <v>0</v>
      </c>
      <c r="J32" s="549">
        <f t="shared" si="1"/>
        <v>0</v>
      </c>
      <c r="K32" s="549">
        <f t="shared" si="2"/>
        <v>0</v>
      </c>
      <c r="L32" s="410">
        <v>146581</v>
      </c>
      <c r="M32" s="411">
        <v>146909</v>
      </c>
      <c r="N32" s="543">
        <f>L32-M32</f>
        <v>-328</v>
      </c>
      <c r="O32" s="543">
        <f t="shared" si="4"/>
        <v>-360800</v>
      </c>
      <c r="P32" s="543">
        <f t="shared" si="5"/>
        <v>-0.3608</v>
      </c>
      <c r="Q32" s="622"/>
    </row>
    <row r="33" spans="1:17" s="618" customFormat="1" ht="18" customHeight="1">
      <c r="A33" s="181">
        <v>22</v>
      </c>
      <c r="B33" s="185" t="s">
        <v>210</v>
      </c>
      <c r="C33" s="183">
        <v>4865040</v>
      </c>
      <c r="D33" s="187" t="s">
        <v>12</v>
      </c>
      <c r="E33" s="296" t="s">
        <v>347</v>
      </c>
      <c r="F33" s="188">
        <v>1000</v>
      </c>
      <c r="G33" s="410">
        <v>2937</v>
      </c>
      <c r="H33" s="411">
        <v>3016</v>
      </c>
      <c r="I33" s="642">
        <f>G33-H33</f>
        <v>-79</v>
      </c>
      <c r="J33" s="642">
        <f t="shared" si="1"/>
        <v>-79000</v>
      </c>
      <c r="K33" s="642">
        <f t="shared" si="2"/>
        <v>-0.079</v>
      </c>
      <c r="L33" s="410">
        <v>56337</v>
      </c>
      <c r="M33" s="411">
        <v>56282</v>
      </c>
      <c r="N33" s="331">
        <f>L33-M33</f>
        <v>55</v>
      </c>
      <c r="O33" s="331">
        <f t="shared" si="4"/>
        <v>55000</v>
      </c>
      <c r="P33" s="331">
        <f t="shared" si="5"/>
        <v>0.055</v>
      </c>
      <c r="Q33" s="622"/>
    </row>
    <row r="34" spans="1:17" ht="18" customHeight="1">
      <c r="A34" s="181"/>
      <c r="B34" s="190"/>
      <c r="C34" s="183"/>
      <c r="D34" s="187"/>
      <c r="E34" s="296"/>
      <c r="F34" s="188"/>
      <c r="G34" s="122"/>
      <c r="H34" s="74"/>
      <c r="I34" s="548"/>
      <c r="J34" s="548"/>
      <c r="K34" s="550">
        <f>SUM(K30:K33)</f>
        <v>-0.183</v>
      </c>
      <c r="L34" s="205"/>
      <c r="M34" s="74"/>
      <c r="N34" s="539"/>
      <c r="O34" s="539"/>
      <c r="P34" s="598">
        <f>SUM(P30:P33)</f>
        <v>-0.8793</v>
      </c>
      <c r="Q34" s="171"/>
    </row>
    <row r="35" spans="1:17" ht="18" customHeight="1">
      <c r="A35" s="181"/>
      <c r="B35" s="189" t="s">
        <v>119</v>
      </c>
      <c r="C35" s="183"/>
      <c r="D35" s="184"/>
      <c r="E35" s="296"/>
      <c r="F35" s="188"/>
      <c r="G35" s="122"/>
      <c r="H35" s="74"/>
      <c r="I35" s="548"/>
      <c r="J35" s="548"/>
      <c r="K35" s="548"/>
      <c r="L35" s="205"/>
      <c r="M35" s="74"/>
      <c r="N35" s="539"/>
      <c r="O35" s="539"/>
      <c r="P35" s="539"/>
      <c r="Q35" s="171"/>
    </row>
    <row r="36" spans="1:17" s="618" customFormat="1" ht="18" customHeight="1">
      <c r="A36" s="181">
        <v>23</v>
      </c>
      <c r="B36" s="707" t="s">
        <v>401</v>
      </c>
      <c r="C36" s="183">
        <v>4864845</v>
      </c>
      <c r="D36" s="182" t="s">
        <v>12</v>
      </c>
      <c r="E36" s="182" t="s">
        <v>347</v>
      </c>
      <c r="F36" s="188">
        <v>2000</v>
      </c>
      <c r="G36" s="410">
        <v>6307</v>
      </c>
      <c r="H36" s="411">
        <v>6257</v>
      </c>
      <c r="I36" s="549">
        <f>G36-H36</f>
        <v>50</v>
      </c>
      <c r="J36" s="549">
        <f t="shared" si="1"/>
        <v>100000</v>
      </c>
      <c r="K36" s="549">
        <f t="shared" si="2"/>
        <v>0.1</v>
      </c>
      <c r="L36" s="410">
        <v>73946</v>
      </c>
      <c r="M36" s="411">
        <v>73946</v>
      </c>
      <c r="N36" s="543">
        <f>L36-M36</f>
        <v>0</v>
      </c>
      <c r="O36" s="543">
        <f t="shared" si="4"/>
        <v>0</v>
      </c>
      <c r="P36" s="543">
        <f t="shared" si="5"/>
        <v>0</v>
      </c>
      <c r="Q36" s="703"/>
    </row>
    <row r="37" spans="1:17" s="618" customFormat="1" ht="18">
      <c r="A37" s="181">
        <v>24</v>
      </c>
      <c r="B37" s="182" t="s">
        <v>182</v>
      </c>
      <c r="C37" s="183">
        <v>4864862</v>
      </c>
      <c r="D37" s="187" t="s">
        <v>12</v>
      </c>
      <c r="E37" s="296" t="s">
        <v>347</v>
      </c>
      <c r="F37" s="188">
        <v>1000</v>
      </c>
      <c r="G37" s="410">
        <v>14819</v>
      </c>
      <c r="H37" s="411">
        <v>14538</v>
      </c>
      <c r="I37" s="549">
        <f>G37-H37</f>
        <v>281</v>
      </c>
      <c r="J37" s="549">
        <f t="shared" si="1"/>
        <v>281000</v>
      </c>
      <c r="K37" s="549">
        <f t="shared" si="2"/>
        <v>0.281</v>
      </c>
      <c r="L37" s="410">
        <v>284</v>
      </c>
      <c r="M37" s="411">
        <v>284</v>
      </c>
      <c r="N37" s="543">
        <f>L37-M37</f>
        <v>0</v>
      </c>
      <c r="O37" s="543">
        <f t="shared" si="4"/>
        <v>0</v>
      </c>
      <c r="P37" s="543">
        <f t="shared" si="5"/>
        <v>0</v>
      </c>
      <c r="Q37" s="635"/>
    </row>
    <row r="38" spans="1:17" s="618" customFormat="1" ht="18" customHeight="1">
      <c r="A38" s="181">
        <v>25</v>
      </c>
      <c r="B38" s="185" t="s">
        <v>183</v>
      </c>
      <c r="C38" s="183">
        <v>4865142</v>
      </c>
      <c r="D38" s="187" t="s">
        <v>12</v>
      </c>
      <c r="E38" s="296" t="s">
        <v>347</v>
      </c>
      <c r="F38" s="188">
        <v>500</v>
      </c>
      <c r="G38" s="410">
        <v>906622</v>
      </c>
      <c r="H38" s="411">
        <v>906589</v>
      </c>
      <c r="I38" s="549">
        <f>G38-H38</f>
        <v>33</v>
      </c>
      <c r="J38" s="549">
        <f t="shared" si="1"/>
        <v>16500</v>
      </c>
      <c r="K38" s="549">
        <f t="shared" si="2"/>
        <v>0.0165</v>
      </c>
      <c r="L38" s="410">
        <v>57005</v>
      </c>
      <c r="M38" s="411">
        <v>56966</v>
      </c>
      <c r="N38" s="543">
        <f>L38-M38</f>
        <v>39</v>
      </c>
      <c r="O38" s="543">
        <f t="shared" si="4"/>
        <v>19500</v>
      </c>
      <c r="P38" s="543">
        <f t="shared" si="5"/>
        <v>0.0195</v>
      </c>
      <c r="Q38" s="635"/>
    </row>
    <row r="39" spans="1:17" s="618" customFormat="1" ht="18" customHeight="1">
      <c r="A39" s="181">
        <v>26</v>
      </c>
      <c r="B39" s="185" t="s">
        <v>409</v>
      </c>
      <c r="C39" s="183">
        <v>5128435</v>
      </c>
      <c r="D39" s="187" t="s">
        <v>12</v>
      </c>
      <c r="E39" s="296" t="s">
        <v>347</v>
      </c>
      <c r="F39" s="188">
        <v>400</v>
      </c>
      <c r="G39" s="410">
        <v>994836</v>
      </c>
      <c r="H39" s="411">
        <v>994836</v>
      </c>
      <c r="I39" s="642">
        <f>G39-H39</f>
        <v>0</v>
      </c>
      <c r="J39" s="642">
        <f>$F39*I39</f>
        <v>0</v>
      </c>
      <c r="K39" s="642">
        <f>J39/1000000</f>
        <v>0</v>
      </c>
      <c r="L39" s="410">
        <v>2916</v>
      </c>
      <c r="M39" s="411">
        <v>2916</v>
      </c>
      <c r="N39" s="331">
        <f>L39-M39</f>
        <v>0</v>
      </c>
      <c r="O39" s="331">
        <f>$F39*N39</f>
        <v>0</v>
      </c>
      <c r="P39" s="331">
        <f>O39/1000000</f>
        <v>0</v>
      </c>
      <c r="Q39" s="619"/>
    </row>
    <row r="40" spans="1:17" s="618" customFormat="1" ht="18" customHeight="1">
      <c r="A40" s="181"/>
      <c r="B40" s="190" t="s">
        <v>187</v>
      </c>
      <c r="C40" s="183"/>
      <c r="D40" s="187"/>
      <c r="E40" s="296"/>
      <c r="F40" s="188"/>
      <c r="G40" s="122"/>
      <c r="H40" s="477"/>
      <c r="I40" s="549"/>
      <c r="J40" s="549"/>
      <c r="K40" s="549"/>
      <c r="L40" s="480"/>
      <c r="M40" s="477"/>
      <c r="N40" s="543"/>
      <c r="O40" s="543"/>
      <c r="P40" s="543"/>
      <c r="Q40" s="677"/>
    </row>
    <row r="41" spans="1:17" s="618" customFormat="1" ht="17.25" customHeight="1">
      <c r="A41" s="181">
        <v>27</v>
      </c>
      <c r="B41" s="182" t="s">
        <v>400</v>
      </c>
      <c r="C41" s="183">
        <v>4864892</v>
      </c>
      <c r="D41" s="187" t="s">
        <v>12</v>
      </c>
      <c r="E41" s="296" t="s">
        <v>347</v>
      </c>
      <c r="F41" s="188">
        <v>-500</v>
      </c>
      <c r="G41" s="410">
        <v>999574</v>
      </c>
      <c r="H41" s="411">
        <v>999583</v>
      </c>
      <c r="I41" s="549">
        <f>G41-H41</f>
        <v>-9</v>
      </c>
      <c r="J41" s="549">
        <f t="shared" si="1"/>
        <v>4500</v>
      </c>
      <c r="K41" s="549">
        <f t="shared" si="2"/>
        <v>0.0045</v>
      </c>
      <c r="L41" s="410">
        <v>17076</v>
      </c>
      <c r="M41" s="411">
        <v>17091</v>
      </c>
      <c r="N41" s="543">
        <f>L41-M41</f>
        <v>-15</v>
      </c>
      <c r="O41" s="543">
        <f t="shared" si="4"/>
        <v>7500</v>
      </c>
      <c r="P41" s="543">
        <f t="shared" si="5"/>
        <v>0.0075</v>
      </c>
      <c r="Q41" s="677"/>
    </row>
    <row r="42" spans="1:16" s="618" customFormat="1" ht="17.25" customHeight="1">
      <c r="A42" s="181">
        <v>28</v>
      </c>
      <c r="B42" s="182" t="s">
        <v>403</v>
      </c>
      <c r="C42" s="183">
        <v>4865048</v>
      </c>
      <c r="D42" s="187" t="s">
        <v>12</v>
      </c>
      <c r="E42" s="296" t="s">
        <v>347</v>
      </c>
      <c r="F42" s="186">
        <v>250</v>
      </c>
      <c r="G42" s="410">
        <v>999871</v>
      </c>
      <c r="H42" s="411">
        <v>999871</v>
      </c>
      <c r="I42" s="642">
        <f>G42-H42</f>
        <v>0</v>
      </c>
      <c r="J42" s="642">
        <f>$F42*I42</f>
        <v>0</v>
      </c>
      <c r="K42" s="642">
        <f>J42/1000000</f>
        <v>0</v>
      </c>
      <c r="L42" s="410">
        <v>999883</v>
      </c>
      <c r="M42" s="411">
        <v>999883</v>
      </c>
      <c r="N42" s="331">
        <f>L42-M42</f>
        <v>0</v>
      </c>
      <c r="O42" s="331">
        <f>$F42*N42</f>
        <v>0</v>
      </c>
      <c r="P42" s="331">
        <f>O42/1000000</f>
        <v>0</v>
      </c>
    </row>
    <row r="43" spans="1:17" s="618" customFormat="1" ht="17.25" customHeight="1">
      <c r="A43" s="181">
        <v>29</v>
      </c>
      <c r="B43" s="182" t="s">
        <v>119</v>
      </c>
      <c r="C43" s="183">
        <v>4864791</v>
      </c>
      <c r="D43" s="187" t="s">
        <v>12</v>
      </c>
      <c r="E43" s="296" t="s">
        <v>347</v>
      </c>
      <c r="F43" s="186">
        <v>-166.666666666667</v>
      </c>
      <c r="G43" s="410">
        <v>987086</v>
      </c>
      <c r="H43" s="411">
        <v>987086</v>
      </c>
      <c r="I43" s="549">
        <f>G43-H43</f>
        <v>0</v>
      </c>
      <c r="J43" s="549">
        <f t="shared" si="1"/>
        <v>0</v>
      </c>
      <c r="K43" s="549">
        <f t="shared" si="2"/>
        <v>0</v>
      </c>
      <c r="L43" s="410">
        <v>993178</v>
      </c>
      <c r="M43" s="411">
        <v>993178</v>
      </c>
      <c r="N43" s="543">
        <f>L43-M43</f>
        <v>0</v>
      </c>
      <c r="O43" s="543">
        <f t="shared" si="4"/>
        <v>0</v>
      </c>
      <c r="P43" s="543">
        <f t="shared" si="5"/>
        <v>0</v>
      </c>
      <c r="Q43" s="640"/>
    </row>
    <row r="44" spans="1:17" s="618" customFormat="1" ht="16.5" customHeight="1" thickBot="1">
      <c r="A44" s="181"/>
      <c r="B44" s="611"/>
      <c r="C44" s="194"/>
      <c r="D44" s="196"/>
      <c r="E44" s="193"/>
      <c r="F44" s="612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717"/>
    </row>
    <row r="45" spans="1:17" s="618" customFormat="1" ht="9" customHeight="1" thickTop="1">
      <c r="A45" s="180"/>
      <c r="B45" s="182"/>
      <c r="C45" s="183"/>
      <c r="D45" s="184"/>
      <c r="E45" s="296"/>
      <c r="F45" s="183"/>
      <c r="G45" s="183"/>
      <c r="H45" s="477"/>
      <c r="I45" s="477"/>
      <c r="J45" s="477"/>
      <c r="K45" s="477"/>
      <c r="L45" s="718"/>
      <c r="M45" s="477"/>
      <c r="N45" s="477"/>
      <c r="O45" s="477"/>
      <c r="P45" s="477"/>
      <c r="Q45" s="636"/>
    </row>
    <row r="46" spans="1:17" s="618" customFormat="1" ht="21" customHeight="1" thickBot="1">
      <c r="A46" s="201"/>
      <c r="B46" s="484"/>
      <c r="C46" s="194"/>
      <c r="D46" s="196"/>
      <c r="E46" s="193"/>
      <c r="F46" s="194"/>
      <c r="G46" s="194"/>
      <c r="H46" s="719"/>
      <c r="I46" s="719"/>
      <c r="J46" s="719"/>
      <c r="K46" s="719"/>
      <c r="L46" s="719"/>
      <c r="M46" s="719"/>
      <c r="N46" s="719"/>
      <c r="O46" s="719"/>
      <c r="P46" s="719"/>
      <c r="Q46" s="720" t="str">
        <f>NDPL!Q1</f>
        <v>MARCH-2016</v>
      </c>
    </row>
    <row r="47" spans="1:17" s="618" customFormat="1" ht="21.75" customHeight="1" thickTop="1">
      <c r="A47" s="178"/>
      <c r="B47" s="487" t="s">
        <v>349</v>
      </c>
      <c r="C47" s="183"/>
      <c r="D47" s="184"/>
      <c r="E47" s="296"/>
      <c r="F47" s="183"/>
      <c r="G47" s="488"/>
      <c r="H47" s="477"/>
      <c r="I47" s="477"/>
      <c r="J47" s="477"/>
      <c r="K47" s="477"/>
      <c r="L47" s="488"/>
      <c r="M47" s="477"/>
      <c r="N47" s="477"/>
      <c r="O47" s="477"/>
      <c r="P47" s="721"/>
      <c r="Q47" s="722"/>
    </row>
    <row r="48" spans="1:17" s="618" customFormat="1" ht="21" customHeight="1">
      <c r="A48" s="181"/>
      <c r="B48" s="610" t="s">
        <v>393</v>
      </c>
      <c r="C48" s="183"/>
      <c r="D48" s="184"/>
      <c r="E48" s="296"/>
      <c r="F48" s="183"/>
      <c r="G48" s="122"/>
      <c r="H48" s="477"/>
      <c r="I48" s="477"/>
      <c r="J48" s="477"/>
      <c r="K48" s="477"/>
      <c r="L48" s="122"/>
      <c r="M48" s="477"/>
      <c r="N48" s="477"/>
      <c r="O48" s="477"/>
      <c r="P48" s="477"/>
      <c r="Q48" s="723"/>
    </row>
    <row r="49" spans="1:17" s="618" customFormat="1" ht="18">
      <c r="A49" s="181">
        <v>30</v>
      </c>
      <c r="B49" s="182" t="s">
        <v>394</v>
      </c>
      <c r="C49" s="183">
        <v>5128418</v>
      </c>
      <c r="D49" s="187" t="s">
        <v>12</v>
      </c>
      <c r="E49" s="296" t="s">
        <v>347</v>
      </c>
      <c r="F49" s="183">
        <v>-1000</v>
      </c>
      <c r="G49" s="410">
        <v>953637</v>
      </c>
      <c r="H49" s="411">
        <v>955952</v>
      </c>
      <c r="I49" s="543">
        <f>G49-H49</f>
        <v>-2315</v>
      </c>
      <c r="J49" s="543">
        <f t="shared" si="1"/>
        <v>2315000</v>
      </c>
      <c r="K49" s="543">
        <f t="shared" si="2"/>
        <v>2.315</v>
      </c>
      <c r="L49" s="410">
        <v>973046</v>
      </c>
      <c r="M49" s="411">
        <v>973046</v>
      </c>
      <c r="N49" s="543">
        <f>L49-M49</f>
        <v>0</v>
      </c>
      <c r="O49" s="543">
        <f t="shared" si="4"/>
        <v>0</v>
      </c>
      <c r="P49" s="543">
        <f t="shared" si="5"/>
        <v>0</v>
      </c>
      <c r="Q49" s="724"/>
    </row>
    <row r="50" spans="1:17" s="618" customFormat="1" ht="18">
      <c r="A50" s="181">
        <v>31</v>
      </c>
      <c r="B50" s="182" t="s">
        <v>405</v>
      </c>
      <c r="C50" s="183">
        <v>5128421</v>
      </c>
      <c r="D50" s="187" t="s">
        <v>12</v>
      </c>
      <c r="E50" s="296" t="s">
        <v>347</v>
      </c>
      <c r="F50" s="183">
        <v>-1000</v>
      </c>
      <c r="G50" s="410">
        <v>989302</v>
      </c>
      <c r="H50" s="411">
        <v>991567</v>
      </c>
      <c r="I50" s="337">
        <f>G50-H50</f>
        <v>-2265</v>
      </c>
      <c r="J50" s="337">
        <f>$F50*I50</f>
        <v>2265000</v>
      </c>
      <c r="K50" s="337">
        <f>J50/1000000</f>
        <v>2.265</v>
      </c>
      <c r="L50" s="410">
        <v>997074</v>
      </c>
      <c r="M50" s="411">
        <v>997074</v>
      </c>
      <c r="N50" s="337">
        <f>L50-M50</f>
        <v>0</v>
      </c>
      <c r="O50" s="337">
        <f>$F50*N50</f>
        <v>0</v>
      </c>
      <c r="P50" s="337">
        <f>O50/1000000</f>
        <v>0</v>
      </c>
      <c r="Q50" s="724"/>
    </row>
    <row r="51" spans="1:17" s="618" customFormat="1" ht="18">
      <c r="A51" s="181"/>
      <c r="B51" s="610" t="s">
        <v>397</v>
      </c>
      <c r="C51" s="183"/>
      <c r="D51" s="187"/>
      <c r="E51" s="296"/>
      <c r="F51" s="183"/>
      <c r="G51" s="410"/>
      <c r="H51" s="411"/>
      <c r="I51" s="543"/>
      <c r="J51" s="543"/>
      <c r="K51" s="543"/>
      <c r="L51" s="410"/>
      <c r="M51" s="411"/>
      <c r="N51" s="543"/>
      <c r="O51" s="543"/>
      <c r="P51" s="543"/>
      <c r="Q51" s="724"/>
    </row>
    <row r="52" spans="1:17" s="618" customFormat="1" ht="18">
      <c r="A52" s="181">
        <v>32</v>
      </c>
      <c r="B52" s="182" t="s">
        <v>394</v>
      </c>
      <c r="C52" s="183">
        <v>5128422</v>
      </c>
      <c r="D52" s="187" t="s">
        <v>12</v>
      </c>
      <c r="E52" s="296" t="s">
        <v>347</v>
      </c>
      <c r="F52" s="183">
        <v>-1000</v>
      </c>
      <c r="G52" s="410">
        <v>966304</v>
      </c>
      <c r="H52" s="411">
        <v>967655</v>
      </c>
      <c r="I52" s="543">
        <f>G52-H52</f>
        <v>-1351</v>
      </c>
      <c r="J52" s="543">
        <f t="shared" si="1"/>
        <v>1351000</v>
      </c>
      <c r="K52" s="543">
        <f t="shared" si="2"/>
        <v>1.351</v>
      </c>
      <c r="L52" s="410">
        <v>981319</v>
      </c>
      <c r="M52" s="411">
        <v>981319</v>
      </c>
      <c r="N52" s="543">
        <f>L52-M52</f>
        <v>0</v>
      </c>
      <c r="O52" s="543">
        <f t="shared" si="4"/>
        <v>0</v>
      </c>
      <c r="P52" s="543">
        <f t="shared" si="5"/>
        <v>0</v>
      </c>
      <c r="Q52" s="724"/>
    </row>
    <row r="53" spans="1:17" s="618" customFormat="1" ht="18">
      <c r="A53" s="181">
        <v>33</v>
      </c>
      <c r="B53" s="182" t="s">
        <v>405</v>
      </c>
      <c r="C53" s="183">
        <v>5128428</v>
      </c>
      <c r="D53" s="187" t="s">
        <v>12</v>
      </c>
      <c r="E53" s="296" t="s">
        <v>347</v>
      </c>
      <c r="F53" s="183">
        <v>-1000</v>
      </c>
      <c r="G53" s="410">
        <v>981281</v>
      </c>
      <c r="H53" s="411">
        <v>982691</v>
      </c>
      <c r="I53" s="543">
        <f>G53-H53</f>
        <v>-1410</v>
      </c>
      <c r="J53" s="543">
        <f>$F53*I53</f>
        <v>1410000</v>
      </c>
      <c r="K53" s="543">
        <f>J53/1000000</f>
        <v>1.41</v>
      </c>
      <c r="L53" s="410">
        <v>993117</v>
      </c>
      <c r="M53" s="411">
        <v>993117</v>
      </c>
      <c r="N53" s="543">
        <f>L53-M53</f>
        <v>0</v>
      </c>
      <c r="O53" s="543">
        <f>$F53*N53</f>
        <v>0</v>
      </c>
      <c r="P53" s="543">
        <f>O53/1000000</f>
        <v>0</v>
      </c>
      <c r="Q53" s="724"/>
    </row>
    <row r="54" spans="1:17" s="618" customFormat="1" ht="18" customHeight="1">
      <c r="A54" s="181"/>
      <c r="B54" s="189" t="s">
        <v>188</v>
      </c>
      <c r="C54" s="183"/>
      <c r="D54" s="184"/>
      <c r="E54" s="296"/>
      <c r="F54" s="188"/>
      <c r="G54" s="122"/>
      <c r="H54" s="477"/>
      <c r="I54" s="477"/>
      <c r="J54" s="477"/>
      <c r="K54" s="477"/>
      <c r="L54" s="480"/>
      <c r="M54" s="477"/>
      <c r="N54" s="477"/>
      <c r="O54" s="477"/>
      <c r="P54" s="477"/>
      <c r="Q54" s="622"/>
    </row>
    <row r="55" spans="1:17" s="618" customFormat="1" ht="18">
      <c r="A55" s="181">
        <v>34</v>
      </c>
      <c r="B55" s="191" t="s">
        <v>212</v>
      </c>
      <c r="C55" s="183">
        <v>4865133</v>
      </c>
      <c r="D55" s="187" t="s">
        <v>12</v>
      </c>
      <c r="E55" s="296" t="s">
        <v>347</v>
      </c>
      <c r="F55" s="188">
        <v>100</v>
      </c>
      <c r="G55" s="410">
        <v>376813</v>
      </c>
      <c r="H55" s="411">
        <v>371612</v>
      </c>
      <c r="I55" s="543">
        <f>G55-H55</f>
        <v>5201</v>
      </c>
      <c r="J55" s="543">
        <f t="shared" si="1"/>
        <v>520100</v>
      </c>
      <c r="K55" s="543">
        <f t="shared" si="2"/>
        <v>0.5201</v>
      </c>
      <c r="L55" s="410">
        <v>49584</v>
      </c>
      <c r="M55" s="411">
        <v>49584</v>
      </c>
      <c r="N55" s="543">
        <f>L55-M55</f>
        <v>0</v>
      </c>
      <c r="O55" s="543">
        <f t="shared" si="4"/>
        <v>0</v>
      </c>
      <c r="P55" s="543">
        <f t="shared" si="5"/>
        <v>0</v>
      </c>
      <c r="Q55" s="622"/>
    </row>
    <row r="56" spans="1:17" s="618" customFormat="1" ht="18" customHeight="1">
      <c r="A56" s="181"/>
      <c r="B56" s="189" t="s">
        <v>190</v>
      </c>
      <c r="C56" s="183"/>
      <c r="D56" s="187"/>
      <c r="E56" s="296"/>
      <c r="F56" s="188"/>
      <c r="G56" s="122"/>
      <c r="H56" s="477"/>
      <c r="I56" s="543"/>
      <c r="J56" s="543"/>
      <c r="K56" s="543"/>
      <c r="L56" s="480"/>
      <c r="M56" s="477"/>
      <c r="N56" s="543"/>
      <c r="O56" s="543"/>
      <c r="P56" s="543"/>
      <c r="Q56" s="622"/>
    </row>
    <row r="57" spans="1:17" s="618" customFormat="1" ht="18" customHeight="1">
      <c r="A57" s="181">
        <v>35</v>
      </c>
      <c r="B57" s="182" t="s">
        <v>177</v>
      </c>
      <c r="C57" s="183">
        <v>4865076</v>
      </c>
      <c r="D57" s="187" t="s">
        <v>12</v>
      </c>
      <c r="E57" s="296" t="s">
        <v>347</v>
      </c>
      <c r="F57" s="188">
        <v>100</v>
      </c>
      <c r="G57" s="410">
        <v>4091</v>
      </c>
      <c r="H57" s="411">
        <v>4091</v>
      </c>
      <c r="I57" s="543">
        <f>G57-H57</f>
        <v>0</v>
      </c>
      <c r="J57" s="543">
        <f t="shared" si="1"/>
        <v>0</v>
      </c>
      <c r="K57" s="543">
        <f t="shared" si="2"/>
        <v>0</v>
      </c>
      <c r="L57" s="410">
        <v>23741</v>
      </c>
      <c r="M57" s="411">
        <v>23636</v>
      </c>
      <c r="N57" s="543">
        <f>L57-M57</f>
        <v>105</v>
      </c>
      <c r="O57" s="543">
        <f t="shared" si="4"/>
        <v>10500</v>
      </c>
      <c r="P57" s="543">
        <f t="shared" si="5"/>
        <v>0.0105</v>
      </c>
      <c r="Q57" s="622"/>
    </row>
    <row r="58" spans="1:17" s="618" customFormat="1" ht="18" customHeight="1">
      <c r="A58" s="181">
        <v>36</v>
      </c>
      <c r="B58" s="185" t="s">
        <v>191</v>
      </c>
      <c r="C58" s="183">
        <v>4865077</v>
      </c>
      <c r="D58" s="187" t="s">
        <v>12</v>
      </c>
      <c r="E58" s="296" t="s">
        <v>347</v>
      </c>
      <c r="F58" s="188">
        <v>100</v>
      </c>
      <c r="G58" s="122"/>
      <c r="H58" s="477"/>
      <c r="I58" s="543">
        <f>G58-H58</f>
        <v>0</v>
      </c>
      <c r="J58" s="543">
        <f t="shared" si="1"/>
        <v>0</v>
      </c>
      <c r="K58" s="543">
        <f t="shared" si="2"/>
        <v>0</v>
      </c>
      <c r="L58" s="480"/>
      <c r="M58" s="477"/>
      <c r="N58" s="543">
        <f>L58-M58</f>
        <v>0</v>
      </c>
      <c r="O58" s="543">
        <f t="shared" si="4"/>
        <v>0</v>
      </c>
      <c r="P58" s="543">
        <f t="shared" si="5"/>
        <v>0</v>
      </c>
      <c r="Q58" s="622"/>
    </row>
    <row r="59" spans="1:17" s="618" customFormat="1" ht="18" customHeight="1">
      <c r="A59" s="181"/>
      <c r="B59" s="189" t="s">
        <v>171</v>
      </c>
      <c r="C59" s="183"/>
      <c r="D59" s="187"/>
      <c r="E59" s="296"/>
      <c r="F59" s="188"/>
      <c r="G59" s="122"/>
      <c r="H59" s="477"/>
      <c r="I59" s="543"/>
      <c r="J59" s="543"/>
      <c r="K59" s="543"/>
      <c r="L59" s="480"/>
      <c r="M59" s="477"/>
      <c r="N59" s="543"/>
      <c r="O59" s="543"/>
      <c r="P59" s="543"/>
      <c r="Q59" s="622"/>
    </row>
    <row r="60" spans="1:17" s="618" customFormat="1" ht="18" customHeight="1">
      <c r="A60" s="181">
        <v>37</v>
      </c>
      <c r="B60" s="182" t="s">
        <v>184</v>
      </c>
      <c r="C60" s="183">
        <v>4865093</v>
      </c>
      <c r="D60" s="187" t="s">
        <v>12</v>
      </c>
      <c r="E60" s="296" t="s">
        <v>347</v>
      </c>
      <c r="F60" s="188">
        <v>100</v>
      </c>
      <c r="G60" s="410">
        <v>79218</v>
      </c>
      <c r="H60" s="411">
        <v>79077</v>
      </c>
      <c r="I60" s="543">
        <f>G60-H60</f>
        <v>141</v>
      </c>
      <c r="J60" s="543">
        <f t="shared" si="1"/>
        <v>14100</v>
      </c>
      <c r="K60" s="543">
        <f t="shared" si="2"/>
        <v>0.0141</v>
      </c>
      <c r="L60" s="410">
        <v>68424</v>
      </c>
      <c r="M60" s="411">
        <v>68418</v>
      </c>
      <c r="N60" s="543">
        <f>L60-M60</f>
        <v>6</v>
      </c>
      <c r="O60" s="543">
        <f t="shared" si="4"/>
        <v>600</v>
      </c>
      <c r="P60" s="543">
        <f t="shared" si="5"/>
        <v>0.0006</v>
      </c>
      <c r="Q60" s="622"/>
    </row>
    <row r="61" spans="1:17" s="618" customFormat="1" ht="19.5" customHeight="1">
      <c r="A61" s="181">
        <v>38</v>
      </c>
      <c r="B61" s="185" t="s">
        <v>185</v>
      </c>
      <c r="C61" s="183">
        <v>4865094</v>
      </c>
      <c r="D61" s="187" t="s">
        <v>12</v>
      </c>
      <c r="E61" s="296" t="s">
        <v>347</v>
      </c>
      <c r="F61" s="188">
        <v>100</v>
      </c>
      <c r="G61" s="410">
        <v>87424</v>
      </c>
      <c r="H61" s="411">
        <v>86584</v>
      </c>
      <c r="I61" s="543">
        <f>G61-H61</f>
        <v>840</v>
      </c>
      <c r="J61" s="543">
        <f t="shared" si="1"/>
        <v>84000</v>
      </c>
      <c r="K61" s="543">
        <f t="shared" si="2"/>
        <v>0.084</v>
      </c>
      <c r="L61" s="410">
        <v>66999</v>
      </c>
      <c r="M61" s="411">
        <v>66994</v>
      </c>
      <c r="N61" s="543">
        <f>L61-M61</f>
        <v>5</v>
      </c>
      <c r="O61" s="543">
        <f t="shared" si="4"/>
        <v>500</v>
      </c>
      <c r="P61" s="543">
        <f t="shared" si="5"/>
        <v>0.0005</v>
      </c>
      <c r="Q61" s="622"/>
    </row>
    <row r="62" spans="1:17" s="618" customFormat="1" ht="22.5" customHeight="1">
      <c r="A62" s="181">
        <v>39</v>
      </c>
      <c r="B62" s="191" t="s">
        <v>211</v>
      </c>
      <c r="C62" s="183">
        <v>5269199</v>
      </c>
      <c r="D62" s="187" t="s">
        <v>12</v>
      </c>
      <c r="E62" s="296" t="s">
        <v>347</v>
      </c>
      <c r="F62" s="188">
        <v>100</v>
      </c>
      <c r="G62" s="608">
        <v>17445</v>
      </c>
      <c r="H62" s="609">
        <v>16707</v>
      </c>
      <c r="I62" s="549">
        <f>G62-H62</f>
        <v>738</v>
      </c>
      <c r="J62" s="549">
        <f>$F62*I62</f>
        <v>73800</v>
      </c>
      <c r="K62" s="549">
        <f>J62/1000000</f>
        <v>0.0738</v>
      </c>
      <c r="L62" s="608">
        <v>10710</v>
      </c>
      <c r="M62" s="609">
        <v>10633</v>
      </c>
      <c r="N62" s="549">
        <f>L62-M62</f>
        <v>77</v>
      </c>
      <c r="O62" s="549">
        <f>$F62*N62</f>
        <v>7700</v>
      </c>
      <c r="P62" s="549">
        <f>O62/1000000</f>
        <v>0.0077</v>
      </c>
      <c r="Q62" s="744"/>
    </row>
    <row r="63" spans="1:17" s="618" customFormat="1" ht="19.5" customHeight="1">
      <c r="A63" s="181"/>
      <c r="B63" s="189" t="s">
        <v>177</v>
      </c>
      <c r="C63" s="183"/>
      <c r="D63" s="187"/>
      <c r="E63" s="184"/>
      <c r="F63" s="188"/>
      <c r="G63" s="410"/>
      <c r="H63" s="411"/>
      <c r="I63" s="543"/>
      <c r="J63" s="543"/>
      <c r="K63" s="543"/>
      <c r="L63" s="480"/>
      <c r="M63" s="477"/>
      <c r="N63" s="543"/>
      <c r="O63" s="543"/>
      <c r="P63" s="543"/>
      <c r="Q63" s="622"/>
    </row>
    <row r="64" spans="1:17" s="618" customFormat="1" ht="18">
      <c r="A64" s="181">
        <v>40</v>
      </c>
      <c r="B64" s="182" t="s">
        <v>178</v>
      </c>
      <c r="C64" s="183">
        <v>4865143</v>
      </c>
      <c r="D64" s="187" t="s">
        <v>12</v>
      </c>
      <c r="E64" s="184" t="s">
        <v>13</v>
      </c>
      <c r="F64" s="188">
        <v>100</v>
      </c>
      <c r="G64" s="410">
        <v>135361</v>
      </c>
      <c r="H64" s="411">
        <v>129581</v>
      </c>
      <c r="I64" s="543">
        <f>G64-H64</f>
        <v>5780</v>
      </c>
      <c r="J64" s="543">
        <f t="shared" si="1"/>
        <v>578000</v>
      </c>
      <c r="K64" s="543">
        <f t="shared" si="2"/>
        <v>0.578</v>
      </c>
      <c r="L64" s="410">
        <v>910763</v>
      </c>
      <c r="M64" s="411">
        <v>910763</v>
      </c>
      <c r="N64" s="543">
        <f>L64-M64</f>
        <v>0</v>
      </c>
      <c r="O64" s="543">
        <f t="shared" si="4"/>
        <v>0</v>
      </c>
      <c r="P64" s="543">
        <f t="shared" si="5"/>
        <v>0</v>
      </c>
      <c r="Q64" s="670"/>
    </row>
    <row r="65" spans="1:20" s="618" customFormat="1" ht="18" customHeight="1" thickBot="1">
      <c r="A65" s="192"/>
      <c r="B65" s="193"/>
      <c r="C65" s="194"/>
      <c r="D65" s="195"/>
      <c r="E65" s="196"/>
      <c r="F65" s="197"/>
      <c r="G65" s="198"/>
      <c r="H65" s="195"/>
      <c r="I65" s="201"/>
      <c r="J65" s="201"/>
      <c r="K65" s="201"/>
      <c r="L65" s="725"/>
      <c r="M65" s="195"/>
      <c r="N65" s="201"/>
      <c r="O65" s="201"/>
      <c r="P65" s="201"/>
      <c r="Q65" s="726"/>
      <c r="R65" s="106"/>
      <c r="S65" s="106"/>
      <c r="T65" s="106"/>
    </row>
    <row r="66" spans="1:20" s="618" customFormat="1" ht="15.75" customHeight="1" thickTop="1">
      <c r="A66" s="727"/>
      <c r="B66" s="727"/>
      <c r="C66" s="727"/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106"/>
      <c r="R66" s="106"/>
      <c r="S66" s="106"/>
      <c r="T66" s="106"/>
    </row>
    <row r="67" spans="1:20" s="618" customFormat="1" ht="24" thickBot="1">
      <c r="A67" s="475" t="s">
        <v>367</v>
      </c>
      <c r="G67" s="680"/>
      <c r="H67" s="680"/>
      <c r="I67" s="51" t="s">
        <v>398</v>
      </c>
      <c r="J67" s="680"/>
      <c r="K67" s="680"/>
      <c r="L67" s="680"/>
      <c r="M67" s="680"/>
      <c r="N67" s="51" t="s">
        <v>399</v>
      </c>
      <c r="O67" s="680"/>
      <c r="P67" s="680"/>
      <c r="R67" s="106"/>
      <c r="S67" s="106"/>
      <c r="T67" s="106"/>
    </row>
    <row r="68" spans="1:20" s="618" customFormat="1" ht="39.75" thickBot="1" thickTop="1">
      <c r="A68" s="728" t="s">
        <v>8</v>
      </c>
      <c r="B68" s="729" t="s">
        <v>9</v>
      </c>
      <c r="C68" s="730" t="s">
        <v>1</v>
      </c>
      <c r="D68" s="730" t="s">
        <v>2</v>
      </c>
      <c r="E68" s="730" t="s">
        <v>3</v>
      </c>
      <c r="F68" s="730" t="s">
        <v>10</v>
      </c>
      <c r="G68" s="728" t="str">
        <f>G5</f>
        <v>FINAL READING 01/04/2016</v>
      </c>
      <c r="H68" s="730" t="str">
        <f>H5</f>
        <v>INTIAL READING 01/03/2016</v>
      </c>
      <c r="I68" s="730" t="s">
        <v>4</v>
      </c>
      <c r="J68" s="730" t="s">
        <v>5</v>
      </c>
      <c r="K68" s="730" t="s">
        <v>6</v>
      </c>
      <c r="L68" s="728" t="str">
        <f>G68</f>
        <v>FINAL READING 01/04/2016</v>
      </c>
      <c r="M68" s="730" t="str">
        <f>H68</f>
        <v>INTIAL READING 01/03/2016</v>
      </c>
      <c r="N68" s="730" t="s">
        <v>4</v>
      </c>
      <c r="O68" s="730" t="s">
        <v>5</v>
      </c>
      <c r="P68" s="730" t="s">
        <v>6</v>
      </c>
      <c r="Q68" s="731" t="s">
        <v>310</v>
      </c>
      <c r="R68" s="106"/>
      <c r="S68" s="106"/>
      <c r="T68" s="106"/>
    </row>
    <row r="69" spans="1:20" s="618" customFormat="1" ht="15.75" customHeight="1" thickTop="1">
      <c r="A69" s="732"/>
      <c r="B69" s="733"/>
      <c r="C69" s="733"/>
      <c r="D69" s="733"/>
      <c r="E69" s="733"/>
      <c r="F69" s="734"/>
      <c r="G69" s="733"/>
      <c r="H69" s="733"/>
      <c r="I69" s="733"/>
      <c r="J69" s="733"/>
      <c r="K69" s="734"/>
      <c r="L69" s="733"/>
      <c r="M69" s="733"/>
      <c r="N69" s="733"/>
      <c r="O69" s="733"/>
      <c r="P69" s="733"/>
      <c r="Q69" s="735"/>
      <c r="R69" s="106"/>
      <c r="S69" s="106"/>
      <c r="T69" s="106"/>
    </row>
    <row r="70" spans="1:20" s="618" customFormat="1" ht="15.75" customHeight="1">
      <c r="A70" s="736"/>
      <c r="B70" s="374" t="s">
        <v>364</v>
      </c>
      <c r="C70" s="401"/>
      <c r="D70" s="422"/>
      <c r="E70" s="393"/>
      <c r="F70" s="188"/>
      <c r="G70" s="185"/>
      <c r="H70" s="185"/>
      <c r="I70" s="185"/>
      <c r="J70" s="185"/>
      <c r="K70" s="185"/>
      <c r="L70" s="736"/>
      <c r="M70" s="185"/>
      <c r="N70" s="185"/>
      <c r="O70" s="185"/>
      <c r="P70" s="185"/>
      <c r="Q70" s="640"/>
      <c r="R70" s="106"/>
      <c r="S70" s="106"/>
      <c r="T70" s="106"/>
    </row>
    <row r="71" spans="1:20" s="618" customFormat="1" ht="15.75" customHeight="1">
      <c r="A71" s="181">
        <v>1</v>
      </c>
      <c r="B71" s="182" t="s">
        <v>365</v>
      </c>
      <c r="C71" s="183">
        <v>4902555</v>
      </c>
      <c r="D71" s="422" t="s">
        <v>12</v>
      </c>
      <c r="E71" s="393" t="s">
        <v>347</v>
      </c>
      <c r="F71" s="188">
        <v>-75</v>
      </c>
      <c r="G71" s="410">
        <v>3540</v>
      </c>
      <c r="H71" s="411">
        <v>3303</v>
      </c>
      <c r="I71" s="331">
        <f>G71-H71</f>
        <v>237</v>
      </c>
      <c r="J71" s="331">
        <f>$F71*I71</f>
        <v>-17775</v>
      </c>
      <c r="K71" s="331">
        <f>J71/1000000</f>
        <v>-0.017775</v>
      </c>
      <c r="L71" s="410">
        <v>7102</v>
      </c>
      <c r="M71" s="411">
        <v>7025</v>
      </c>
      <c r="N71" s="331">
        <f>L71-M71</f>
        <v>77</v>
      </c>
      <c r="O71" s="331">
        <f>$F71*N71</f>
        <v>-5775</v>
      </c>
      <c r="P71" s="331">
        <f>O71/1000000</f>
        <v>-0.005775</v>
      </c>
      <c r="Q71" s="640"/>
      <c r="R71" s="106"/>
      <c r="S71" s="106"/>
      <c r="T71" s="106"/>
    </row>
    <row r="72" spans="1:20" s="685" customFormat="1" ht="15.75" customHeight="1" thickBot="1">
      <c r="A72" s="192">
        <v>2</v>
      </c>
      <c r="B72" s="611" t="s">
        <v>366</v>
      </c>
      <c r="C72" s="194">
        <v>4902581</v>
      </c>
      <c r="D72" s="195" t="s">
        <v>12</v>
      </c>
      <c r="E72" s="196" t="s">
        <v>347</v>
      </c>
      <c r="F72" s="201">
        <v>-100</v>
      </c>
      <c r="G72" s="737">
        <v>1036</v>
      </c>
      <c r="H72" s="201">
        <v>929</v>
      </c>
      <c r="I72" s="201">
        <f>G72-H72</f>
        <v>107</v>
      </c>
      <c r="J72" s="201">
        <f>$F72*I72</f>
        <v>-10700</v>
      </c>
      <c r="K72" s="201">
        <f>J72/1000000</f>
        <v>-0.0107</v>
      </c>
      <c r="L72" s="192">
        <v>1596</v>
      </c>
      <c r="M72" s="201">
        <v>1530</v>
      </c>
      <c r="N72" s="201">
        <f>L72-M72</f>
        <v>66</v>
      </c>
      <c r="O72" s="201">
        <f>$F72*N72</f>
        <v>-6600</v>
      </c>
      <c r="P72" s="201">
        <f>O72/1000000</f>
        <v>-0.0066</v>
      </c>
      <c r="Q72" s="726"/>
      <c r="R72" s="298"/>
      <c r="S72" s="298"/>
      <c r="T72" s="298"/>
    </row>
    <row r="73" spans="1:20" s="618" customFormat="1" ht="15.75" customHeight="1" thickTop="1">
      <c r="A73" s="727"/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106"/>
      <c r="R73" s="106"/>
      <c r="S73" s="106"/>
      <c r="T73" s="106"/>
    </row>
    <row r="74" spans="1:2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8"/>
      <c r="R74" s="88"/>
      <c r="S74" s="88"/>
      <c r="T74" s="88"/>
    </row>
    <row r="75" spans="1:16" ht="25.5" customHeight="1">
      <c r="A75" s="199" t="s">
        <v>339</v>
      </c>
      <c r="B75" s="85"/>
      <c r="C75" s="86"/>
      <c r="D75" s="85"/>
      <c r="E75" s="85"/>
      <c r="F75" s="85"/>
      <c r="G75" s="85"/>
      <c r="H75" s="85"/>
      <c r="I75" s="85"/>
      <c r="J75" s="85"/>
      <c r="K75" s="599">
        <f>SUM(K9:K65)+SUM(K71:K72)-K34</f>
        <v>5.711975</v>
      </c>
      <c r="L75" s="600"/>
      <c r="M75" s="600"/>
      <c r="N75" s="600"/>
      <c r="O75" s="600"/>
      <c r="P75" s="599">
        <f>SUM(P9:P65)+SUM(P71:P72)-P34</f>
        <v>-0.5651249999999999</v>
      </c>
    </row>
    <row r="76" spans="1:16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ht="9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12.75" hidden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16" ht="23.25" customHeight="1" thickBot="1">
      <c r="A79" s="85"/>
      <c r="B79" s="85"/>
      <c r="C79" s="282"/>
      <c r="D79" s="85"/>
      <c r="E79" s="85"/>
      <c r="F79" s="85"/>
      <c r="G79" s="85"/>
      <c r="H79" s="85"/>
      <c r="I79" s="85"/>
      <c r="J79" s="284"/>
      <c r="K79" s="299" t="s">
        <v>340</v>
      </c>
      <c r="L79" s="85"/>
      <c r="M79" s="85"/>
      <c r="N79" s="85"/>
      <c r="O79" s="85"/>
      <c r="P79" s="299" t="s">
        <v>341</v>
      </c>
    </row>
    <row r="80" spans="1:17" ht="20.25">
      <c r="A80" s="279"/>
      <c r="B80" s="280"/>
      <c r="C80" s="199"/>
      <c r="D80" s="52"/>
      <c r="E80" s="52"/>
      <c r="F80" s="52"/>
      <c r="G80" s="52"/>
      <c r="H80" s="52"/>
      <c r="I80" s="52"/>
      <c r="J80" s="281"/>
      <c r="K80" s="280"/>
      <c r="L80" s="280"/>
      <c r="M80" s="280"/>
      <c r="N80" s="280"/>
      <c r="O80" s="280"/>
      <c r="P80" s="280"/>
      <c r="Q80" s="53"/>
    </row>
    <row r="81" spans="1:17" ht="20.25">
      <c r="A81" s="283"/>
      <c r="B81" s="199" t="s">
        <v>337</v>
      </c>
      <c r="C81" s="199"/>
      <c r="D81" s="274"/>
      <c r="E81" s="274"/>
      <c r="F81" s="274"/>
      <c r="G81" s="274"/>
      <c r="H81" s="274"/>
      <c r="I81" s="274"/>
      <c r="J81" s="274"/>
      <c r="K81" s="601">
        <f>K75</f>
        <v>5.711975</v>
      </c>
      <c r="L81" s="602"/>
      <c r="M81" s="602"/>
      <c r="N81" s="602"/>
      <c r="O81" s="602"/>
      <c r="P81" s="601">
        <f>P75</f>
        <v>-0.5651249999999999</v>
      </c>
      <c r="Q81" s="54"/>
    </row>
    <row r="82" spans="1:17" ht="20.25">
      <c r="A82" s="283"/>
      <c r="B82" s="199"/>
      <c r="C82" s="199"/>
      <c r="D82" s="274"/>
      <c r="E82" s="274"/>
      <c r="F82" s="274"/>
      <c r="G82" s="274"/>
      <c r="H82" s="274"/>
      <c r="I82" s="276"/>
      <c r="J82" s="123"/>
      <c r="K82" s="73"/>
      <c r="L82" s="73"/>
      <c r="M82" s="73"/>
      <c r="N82" s="73"/>
      <c r="O82" s="73"/>
      <c r="P82" s="73"/>
      <c r="Q82" s="54"/>
    </row>
    <row r="83" spans="1:17" ht="20.25">
      <c r="A83" s="283"/>
      <c r="B83" s="199" t="s">
        <v>330</v>
      </c>
      <c r="C83" s="199"/>
      <c r="D83" s="274"/>
      <c r="E83" s="274"/>
      <c r="F83" s="274"/>
      <c r="G83" s="274"/>
      <c r="H83" s="274"/>
      <c r="I83" s="274"/>
      <c r="J83" s="274"/>
      <c r="K83" s="601">
        <f>'STEPPED UP GENCO'!K41</f>
        <v>0.05759030759999999</v>
      </c>
      <c r="L83" s="601"/>
      <c r="M83" s="601"/>
      <c r="N83" s="601"/>
      <c r="O83" s="601"/>
      <c r="P83" s="601">
        <f>'STEPPED UP GENCO'!P41</f>
        <v>-0.46313806314999995</v>
      </c>
      <c r="Q83" s="54"/>
    </row>
    <row r="84" spans="1:17" ht="20.25">
      <c r="A84" s="283"/>
      <c r="B84" s="199"/>
      <c r="C84" s="199"/>
      <c r="D84" s="277"/>
      <c r="E84" s="277"/>
      <c r="F84" s="277"/>
      <c r="G84" s="277"/>
      <c r="H84" s="277"/>
      <c r="I84" s="278"/>
      <c r="J84" s="273"/>
      <c r="K84" s="19"/>
      <c r="L84" s="19"/>
      <c r="M84" s="19"/>
      <c r="N84" s="19"/>
      <c r="O84" s="19"/>
      <c r="P84" s="19"/>
      <c r="Q84" s="54"/>
    </row>
    <row r="85" spans="1:17" ht="20.25">
      <c r="A85" s="283"/>
      <c r="B85" s="199" t="s">
        <v>338</v>
      </c>
      <c r="C85" s="199"/>
      <c r="D85" s="19"/>
      <c r="E85" s="19"/>
      <c r="F85" s="19"/>
      <c r="G85" s="19"/>
      <c r="H85" s="19"/>
      <c r="I85" s="19"/>
      <c r="J85" s="19"/>
      <c r="K85" s="286">
        <f>SUM(K81:K84)</f>
        <v>5.7695653076</v>
      </c>
      <c r="L85" s="19"/>
      <c r="M85" s="19"/>
      <c r="N85" s="19"/>
      <c r="O85" s="19"/>
      <c r="P85" s="455">
        <f>SUM(P81:P84)</f>
        <v>-1.0282630631499998</v>
      </c>
      <c r="Q85" s="54"/>
    </row>
    <row r="86" spans="1:17" ht="20.25">
      <c r="A86" s="261"/>
      <c r="B86" s="19"/>
      <c r="C86" s="19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4"/>
    </row>
    <row r="87" spans="1:17" ht="13.5" thickBot="1">
      <c r="A87" s="2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17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zoomScaleNormal="70" zoomScalePageLayoutView="0" workbookViewId="0" topLeftCell="A49">
      <selection activeCell="A13" sqref="A13:IV1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328" t="str">
        <f>NDPL!Q1</f>
        <v>MARCH-2016</v>
      </c>
      <c r="Q2" s="328"/>
    </row>
    <row r="3" ht="23.25">
      <c r="A3" s="209" t="s">
        <v>215</v>
      </c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6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24" customHeight="1" thickTop="1">
      <c r="A7" s="526" t="s">
        <v>232</v>
      </c>
      <c r="B7" s="64"/>
      <c r="C7" s="65"/>
      <c r="D7" s="65"/>
      <c r="E7" s="65"/>
      <c r="F7" s="65"/>
      <c r="G7" s="68"/>
      <c r="H7" s="67"/>
      <c r="I7" s="67"/>
      <c r="J7" s="67"/>
      <c r="K7" s="575"/>
      <c r="L7" s="511"/>
      <c r="M7" s="479"/>
      <c r="N7" s="67"/>
      <c r="O7" s="67"/>
      <c r="P7" s="586"/>
      <c r="Q7" s="170"/>
    </row>
    <row r="8" spans="1:17" ht="24" customHeight="1">
      <c r="A8" s="308" t="s">
        <v>216</v>
      </c>
      <c r="B8" s="208"/>
      <c r="C8" s="208"/>
      <c r="D8" s="208"/>
      <c r="E8" s="208"/>
      <c r="F8" s="208"/>
      <c r="G8" s="121"/>
      <c r="H8" s="73"/>
      <c r="I8" s="74"/>
      <c r="J8" s="74"/>
      <c r="K8" s="576"/>
      <c r="L8" s="205"/>
      <c r="M8" s="74"/>
      <c r="N8" s="74"/>
      <c r="O8" s="74"/>
      <c r="P8" s="587"/>
      <c r="Q8" s="171"/>
    </row>
    <row r="9" spans="1:17" ht="24" customHeight="1">
      <c r="A9" s="525" t="s">
        <v>217</v>
      </c>
      <c r="B9" s="208"/>
      <c r="C9" s="208"/>
      <c r="D9" s="208"/>
      <c r="E9" s="208"/>
      <c r="F9" s="208"/>
      <c r="G9" s="121"/>
      <c r="H9" s="73"/>
      <c r="I9" s="74"/>
      <c r="J9" s="74"/>
      <c r="K9" s="576"/>
      <c r="L9" s="205"/>
      <c r="M9" s="74"/>
      <c r="N9" s="74"/>
      <c r="O9" s="74"/>
      <c r="P9" s="587"/>
      <c r="Q9" s="171"/>
    </row>
    <row r="10" spans="1:17" ht="24" customHeight="1">
      <c r="A10" s="307">
        <v>1</v>
      </c>
      <c r="B10" s="310" t="s">
        <v>235</v>
      </c>
      <c r="C10" s="518">
        <v>4864848</v>
      </c>
      <c r="D10" s="312" t="s">
        <v>12</v>
      </c>
      <c r="E10" s="311" t="s">
        <v>347</v>
      </c>
      <c r="F10" s="312">
        <v>1000</v>
      </c>
      <c r="G10" s="551">
        <v>2479</v>
      </c>
      <c r="H10" s="552">
        <v>2479</v>
      </c>
      <c r="I10" s="522">
        <f aca="true" t="shared" si="0" ref="I10:I15">G10-H10</f>
        <v>0</v>
      </c>
      <c r="J10" s="522">
        <f aca="true" t="shared" si="1" ref="J10:J34">$F10*I10</f>
        <v>0</v>
      </c>
      <c r="K10" s="577">
        <f aca="true" t="shared" si="2" ref="K10:K34">J10/1000000</f>
        <v>0</v>
      </c>
      <c r="L10" s="551">
        <v>31894</v>
      </c>
      <c r="M10" s="552">
        <v>31453</v>
      </c>
      <c r="N10" s="522">
        <f aca="true" t="shared" si="3" ref="N10:N15">L10-M10</f>
        <v>441</v>
      </c>
      <c r="O10" s="522">
        <f aca="true" t="shared" si="4" ref="O10:O34">$F10*N10</f>
        <v>441000</v>
      </c>
      <c r="P10" s="588">
        <f aca="true" t="shared" si="5" ref="P10:P34">O10/1000000</f>
        <v>0.441</v>
      </c>
      <c r="Q10" s="171"/>
    </row>
    <row r="11" spans="1:17" ht="24" customHeight="1">
      <c r="A11" s="307">
        <v>2</v>
      </c>
      <c r="B11" s="310" t="s">
        <v>236</v>
      </c>
      <c r="C11" s="518">
        <v>4864849</v>
      </c>
      <c r="D11" s="312" t="s">
        <v>12</v>
      </c>
      <c r="E11" s="311" t="s">
        <v>347</v>
      </c>
      <c r="F11" s="312">
        <v>1000</v>
      </c>
      <c r="G11" s="551">
        <v>1487</v>
      </c>
      <c r="H11" s="552">
        <v>1487</v>
      </c>
      <c r="I11" s="522">
        <f t="shared" si="0"/>
        <v>0</v>
      </c>
      <c r="J11" s="522">
        <f t="shared" si="1"/>
        <v>0</v>
      </c>
      <c r="K11" s="577">
        <f t="shared" si="2"/>
        <v>0</v>
      </c>
      <c r="L11" s="551">
        <v>32771</v>
      </c>
      <c r="M11" s="552">
        <v>32430</v>
      </c>
      <c r="N11" s="522">
        <f t="shared" si="3"/>
        <v>341</v>
      </c>
      <c r="O11" s="522">
        <f t="shared" si="4"/>
        <v>341000</v>
      </c>
      <c r="P11" s="588">
        <f t="shared" si="5"/>
        <v>0.341</v>
      </c>
      <c r="Q11" s="171"/>
    </row>
    <row r="12" spans="1:17" ht="24" customHeight="1">
      <c r="A12" s="307">
        <v>3</v>
      </c>
      <c r="B12" s="310" t="s">
        <v>218</v>
      </c>
      <c r="C12" s="518">
        <v>4864846</v>
      </c>
      <c r="D12" s="312" t="s">
        <v>12</v>
      </c>
      <c r="E12" s="311" t="s">
        <v>347</v>
      </c>
      <c r="F12" s="312">
        <v>1000</v>
      </c>
      <c r="G12" s="551">
        <v>3949</v>
      </c>
      <c r="H12" s="552">
        <v>3949</v>
      </c>
      <c r="I12" s="522">
        <f t="shared" si="0"/>
        <v>0</v>
      </c>
      <c r="J12" s="522">
        <f t="shared" si="1"/>
        <v>0</v>
      </c>
      <c r="K12" s="577">
        <f t="shared" si="2"/>
        <v>0</v>
      </c>
      <c r="L12" s="551">
        <v>40954</v>
      </c>
      <c r="M12" s="552">
        <v>40993</v>
      </c>
      <c r="N12" s="522">
        <f t="shared" si="3"/>
        <v>-39</v>
      </c>
      <c r="O12" s="522">
        <f t="shared" si="4"/>
        <v>-39000</v>
      </c>
      <c r="P12" s="588">
        <f t="shared" si="5"/>
        <v>-0.039</v>
      </c>
      <c r="Q12" s="171"/>
    </row>
    <row r="13" spans="1:17" s="618" customFormat="1" ht="24" customHeight="1">
      <c r="A13" s="307">
        <v>4</v>
      </c>
      <c r="B13" s="310" t="s">
        <v>219</v>
      </c>
      <c r="C13" s="518">
        <v>4864828</v>
      </c>
      <c r="D13" s="312" t="s">
        <v>12</v>
      </c>
      <c r="E13" s="311" t="s">
        <v>347</v>
      </c>
      <c r="F13" s="312">
        <v>133.333</v>
      </c>
      <c r="G13" s="614">
        <v>47</v>
      </c>
      <c r="H13" s="615">
        <v>47</v>
      </c>
      <c r="I13" s="616">
        <f>G13-H13</f>
        <v>0</v>
      </c>
      <c r="J13" s="616">
        <f>$F13*I13</f>
        <v>0</v>
      </c>
      <c r="K13" s="643">
        <f>J13/1000000</f>
        <v>0</v>
      </c>
      <c r="L13" s="614">
        <v>16051</v>
      </c>
      <c r="M13" s="615">
        <v>11120</v>
      </c>
      <c r="N13" s="616">
        <f>L13-M13</f>
        <v>4931</v>
      </c>
      <c r="O13" s="616">
        <f>$F13*N13</f>
        <v>657465.023</v>
      </c>
      <c r="P13" s="644">
        <f>O13/1000000</f>
        <v>0.6574650230000001</v>
      </c>
      <c r="Q13" s="622"/>
    </row>
    <row r="14" spans="1:17" s="618" customFormat="1" ht="24" customHeight="1">
      <c r="A14" s="307">
        <v>5</v>
      </c>
      <c r="B14" s="310" t="s">
        <v>407</v>
      </c>
      <c r="C14" s="518">
        <v>4864850</v>
      </c>
      <c r="D14" s="312" t="s">
        <v>12</v>
      </c>
      <c r="E14" s="311" t="s">
        <v>347</v>
      </c>
      <c r="F14" s="312">
        <v>1000</v>
      </c>
      <c r="G14" s="614">
        <v>5568</v>
      </c>
      <c r="H14" s="615">
        <v>5488</v>
      </c>
      <c r="I14" s="616">
        <f t="shared" si="0"/>
        <v>80</v>
      </c>
      <c r="J14" s="616">
        <f t="shared" si="1"/>
        <v>80000</v>
      </c>
      <c r="K14" s="643">
        <f t="shared" si="2"/>
        <v>0.08</v>
      </c>
      <c r="L14" s="614">
        <v>11029</v>
      </c>
      <c r="M14" s="615">
        <v>11028</v>
      </c>
      <c r="N14" s="616">
        <f t="shared" si="3"/>
        <v>1</v>
      </c>
      <c r="O14" s="616">
        <f t="shared" si="4"/>
        <v>1000</v>
      </c>
      <c r="P14" s="644">
        <f t="shared" si="5"/>
        <v>0.001</v>
      </c>
      <c r="Q14" s="622"/>
    </row>
    <row r="15" spans="1:17" s="618" customFormat="1" ht="24" customHeight="1">
      <c r="A15" s="307">
        <v>6</v>
      </c>
      <c r="B15" s="310" t="s">
        <v>406</v>
      </c>
      <c r="C15" s="518">
        <v>4864900</v>
      </c>
      <c r="D15" s="312" t="s">
        <v>12</v>
      </c>
      <c r="E15" s="311" t="s">
        <v>347</v>
      </c>
      <c r="F15" s="312">
        <v>500</v>
      </c>
      <c r="G15" s="614">
        <v>12642</v>
      </c>
      <c r="H15" s="615">
        <v>12645</v>
      </c>
      <c r="I15" s="616">
        <f t="shared" si="0"/>
        <v>-3</v>
      </c>
      <c r="J15" s="616">
        <f>$F15*I15</f>
        <v>-1500</v>
      </c>
      <c r="K15" s="643">
        <f>J15/1000000</f>
        <v>-0.0015</v>
      </c>
      <c r="L15" s="614">
        <v>60852</v>
      </c>
      <c r="M15" s="615">
        <v>60850</v>
      </c>
      <c r="N15" s="616">
        <f t="shared" si="3"/>
        <v>2</v>
      </c>
      <c r="O15" s="616">
        <f>$F15*N15</f>
        <v>1000</v>
      </c>
      <c r="P15" s="644">
        <f>O15/1000000</f>
        <v>0.001</v>
      </c>
      <c r="Q15" s="622"/>
    </row>
    <row r="16" spans="1:17" ht="24" customHeight="1">
      <c r="A16" s="524" t="s">
        <v>220</v>
      </c>
      <c r="B16" s="313"/>
      <c r="C16" s="519"/>
      <c r="D16" s="314"/>
      <c r="E16" s="313"/>
      <c r="F16" s="314"/>
      <c r="G16" s="523"/>
      <c r="H16" s="522"/>
      <c r="I16" s="522"/>
      <c r="J16" s="522"/>
      <c r="K16" s="577"/>
      <c r="L16" s="523"/>
      <c r="M16" s="522"/>
      <c r="N16" s="522"/>
      <c r="O16" s="522"/>
      <c r="P16" s="588"/>
      <c r="Q16" s="171"/>
    </row>
    <row r="17" spans="1:17" s="618" customFormat="1" ht="24" customHeight="1">
      <c r="A17" s="307">
        <v>7</v>
      </c>
      <c r="B17" s="310" t="s">
        <v>237</v>
      </c>
      <c r="C17" s="518">
        <v>4864804</v>
      </c>
      <c r="D17" s="312" t="s">
        <v>12</v>
      </c>
      <c r="E17" s="311" t="s">
        <v>347</v>
      </c>
      <c r="F17" s="312">
        <v>100</v>
      </c>
      <c r="G17" s="614">
        <v>995207</v>
      </c>
      <c r="H17" s="615">
        <v>995207</v>
      </c>
      <c r="I17" s="616">
        <f>G17-H17</f>
        <v>0</v>
      </c>
      <c r="J17" s="616">
        <f t="shared" si="1"/>
        <v>0</v>
      </c>
      <c r="K17" s="643">
        <f t="shared" si="2"/>
        <v>0</v>
      </c>
      <c r="L17" s="614">
        <v>999945</v>
      </c>
      <c r="M17" s="615">
        <v>999945</v>
      </c>
      <c r="N17" s="616">
        <f>L17-M17</f>
        <v>0</v>
      </c>
      <c r="O17" s="616">
        <f t="shared" si="4"/>
        <v>0</v>
      </c>
      <c r="P17" s="644">
        <f t="shared" si="5"/>
        <v>0</v>
      </c>
      <c r="Q17" s="622"/>
    </row>
    <row r="18" spans="1:17" s="618" customFormat="1" ht="24" customHeight="1">
      <c r="A18" s="307">
        <v>8</v>
      </c>
      <c r="B18" s="310" t="s">
        <v>236</v>
      </c>
      <c r="C18" s="518">
        <v>4865163</v>
      </c>
      <c r="D18" s="312" t="s">
        <v>12</v>
      </c>
      <c r="E18" s="311" t="s">
        <v>347</v>
      </c>
      <c r="F18" s="312">
        <v>100</v>
      </c>
      <c r="G18" s="614">
        <v>996367</v>
      </c>
      <c r="H18" s="615">
        <v>996364</v>
      </c>
      <c r="I18" s="616">
        <f>G18-H18</f>
        <v>3</v>
      </c>
      <c r="J18" s="616">
        <f t="shared" si="1"/>
        <v>300</v>
      </c>
      <c r="K18" s="643">
        <f t="shared" si="2"/>
        <v>0.0003</v>
      </c>
      <c r="L18" s="614">
        <v>134</v>
      </c>
      <c r="M18" s="615">
        <v>135</v>
      </c>
      <c r="N18" s="616">
        <f>L18-M18</f>
        <v>-1</v>
      </c>
      <c r="O18" s="616">
        <f t="shared" si="4"/>
        <v>-100</v>
      </c>
      <c r="P18" s="644">
        <f t="shared" si="5"/>
        <v>-0.0001</v>
      </c>
      <c r="Q18" s="622"/>
    </row>
    <row r="19" spans="1:17" ht="24" customHeight="1">
      <c r="A19" s="315"/>
      <c r="B19" s="313"/>
      <c r="C19" s="519"/>
      <c r="D19" s="314"/>
      <c r="E19" s="102"/>
      <c r="F19" s="314"/>
      <c r="G19" s="205"/>
      <c r="H19" s="74"/>
      <c r="I19" s="74"/>
      <c r="J19" s="74"/>
      <c r="K19" s="576"/>
      <c r="L19" s="205"/>
      <c r="M19" s="74"/>
      <c r="N19" s="74"/>
      <c r="O19" s="74"/>
      <c r="P19" s="587"/>
      <c r="Q19" s="171"/>
    </row>
    <row r="20" spans="1:17" ht="24" customHeight="1">
      <c r="A20" s="315"/>
      <c r="B20" s="319" t="s">
        <v>231</v>
      </c>
      <c r="C20" s="520"/>
      <c r="D20" s="314"/>
      <c r="E20" s="313"/>
      <c r="F20" s="316"/>
      <c r="G20" s="205"/>
      <c r="H20" s="74"/>
      <c r="I20" s="74"/>
      <c r="J20" s="74"/>
      <c r="K20" s="578">
        <f>SUM(K10:K18)</f>
        <v>0.0788</v>
      </c>
      <c r="L20" s="512"/>
      <c r="M20" s="305"/>
      <c r="N20" s="305"/>
      <c r="O20" s="305"/>
      <c r="P20" s="589">
        <f>SUM(P10:P18)</f>
        <v>1.402365023</v>
      </c>
      <c r="Q20" s="171"/>
    </row>
    <row r="21" spans="1:17" ht="24" customHeight="1">
      <c r="A21" s="315"/>
      <c r="B21" s="207"/>
      <c r="C21" s="520"/>
      <c r="D21" s="314"/>
      <c r="E21" s="313"/>
      <c r="F21" s="316"/>
      <c r="G21" s="205"/>
      <c r="H21" s="74"/>
      <c r="I21" s="74"/>
      <c r="J21" s="74"/>
      <c r="K21" s="579"/>
      <c r="L21" s="205"/>
      <c r="M21" s="74"/>
      <c r="N21" s="74"/>
      <c r="O21" s="74"/>
      <c r="P21" s="590"/>
      <c r="Q21" s="171"/>
    </row>
    <row r="22" spans="1:17" ht="24" customHeight="1">
      <c r="A22" s="524" t="s">
        <v>221</v>
      </c>
      <c r="B22" s="208"/>
      <c r="C22" s="306"/>
      <c r="D22" s="316"/>
      <c r="E22" s="208"/>
      <c r="F22" s="316"/>
      <c r="G22" s="205"/>
      <c r="H22" s="74"/>
      <c r="I22" s="74"/>
      <c r="J22" s="74"/>
      <c r="K22" s="576"/>
      <c r="L22" s="205"/>
      <c r="M22" s="74"/>
      <c r="N22" s="74"/>
      <c r="O22" s="74"/>
      <c r="P22" s="587"/>
      <c r="Q22" s="171"/>
    </row>
    <row r="23" spans="1:17" ht="24" customHeight="1">
      <c r="A23" s="315"/>
      <c r="B23" s="208"/>
      <c r="C23" s="306"/>
      <c r="D23" s="316"/>
      <c r="E23" s="208"/>
      <c r="F23" s="316"/>
      <c r="G23" s="205"/>
      <c r="H23" s="74"/>
      <c r="I23" s="74"/>
      <c r="J23" s="74"/>
      <c r="K23" s="576"/>
      <c r="L23" s="205"/>
      <c r="M23" s="74"/>
      <c r="N23" s="74"/>
      <c r="O23" s="74"/>
      <c r="P23" s="587"/>
      <c r="Q23" s="171"/>
    </row>
    <row r="24" spans="1:17" s="618" customFormat="1" ht="24" customHeight="1">
      <c r="A24" s="307">
        <v>9</v>
      </c>
      <c r="B24" s="102" t="s">
        <v>222</v>
      </c>
      <c r="C24" s="518">
        <v>4865065</v>
      </c>
      <c r="D24" s="339" t="s">
        <v>12</v>
      </c>
      <c r="E24" s="311" t="s">
        <v>347</v>
      </c>
      <c r="F24" s="312">
        <v>100</v>
      </c>
      <c r="G24" s="614">
        <v>3437</v>
      </c>
      <c r="H24" s="615">
        <v>3437</v>
      </c>
      <c r="I24" s="616">
        <f aca="true" t="shared" si="6" ref="I24:I30">G24-H24</f>
        <v>0</v>
      </c>
      <c r="J24" s="616">
        <f t="shared" si="1"/>
        <v>0</v>
      </c>
      <c r="K24" s="643">
        <f t="shared" si="2"/>
        <v>0</v>
      </c>
      <c r="L24" s="614">
        <v>34364</v>
      </c>
      <c r="M24" s="615">
        <v>34364</v>
      </c>
      <c r="N24" s="616">
        <f aca="true" t="shared" si="7" ref="N24:N30">L24-M24</f>
        <v>0</v>
      </c>
      <c r="O24" s="616">
        <f t="shared" si="4"/>
        <v>0</v>
      </c>
      <c r="P24" s="644">
        <f t="shared" si="5"/>
        <v>0</v>
      </c>
      <c r="Q24" s="622"/>
    </row>
    <row r="25" spans="1:17" s="618" customFormat="1" ht="24" customHeight="1">
      <c r="A25" s="307">
        <v>10</v>
      </c>
      <c r="B25" s="102" t="s">
        <v>223</v>
      </c>
      <c r="C25" s="518">
        <v>4865066</v>
      </c>
      <c r="D25" s="339" t="s">
        <v>12</v>
      </c>
      <c r="E25" s="311" t="s">
        <v>347</v>
      </c>
      <c r="F25" s="312">
        <v>100</v>
      </c>
      <c r="G25" s="614">
        <v>55442</v>
      </c>
      <c r="H25" s="615">
        <v>55374</v>
      </c>
      <c r="I25" s="616">
        <f t="shared" si="6"/>
        <v>68</v>
      </c>
      <c r="J25" s="616">
        <f t="shared" si="1"/>
        <v>6800</v>
      </c>
      <c r="K25" s="643">
        <f t="shared" si="2"/>
        <v>0.0068</v>
      </c>
      <c r="L25" s="614">
        <v>81180</v>
      </c>
      <c r="M25" s="615">
        <v>80748</v>
      </c>
      <c r="N25" s="616">
        <f t="shared" si="7"/>
        <v>432</v>
      </c>
      <c r="O25" s="616">
        <f t="shared" si="4"/>
        <v>43200</v>
      </c>
      <c r="P25" s="644">
        <f t="shared" si="5"/>
        <v>0.0432</v>
      </c>
      <c r="Q25" s="622"/>
    </row>
    <row r="26" spans="1:17" s="618" customFormat="1" ht="24" customHeight="1">
      <c r="A26" s="307">
        <v>11</v>
      </c>
      <c r="B26" s="102" t="s">
        <v>224</v>
      </c>
      <c r="C26" s="518">
        <v>4865067</v>
      </c>
      <c r="D26" s="339" t="s">
        <v>12</v>
      </c>
      <c r="E26" s="311" t="s">
        <v>347</v>
      </c>
      <c r="F26" s="312">
        <v>100</v>
      </c>
      <c r="G26" s="614">
        <v>76641</v>
      </c>
      <c r="H26" s="615">
        <v>76635</v>
      </c>
      <c r="I26" s="616">
        <f t="shared" si="6"/>
        <v>6</v>
      </c>
      <c r="J26" s="616">
        <f t="shared" si="1"/>
        <v>600</v>
      </c>
      <c r="K26" s="643">
        <f t="shared" si="2"/>
        <v>0.0006</v>
      </c>
      <c r="L26" s="614">
        <v>14197</v>
      </c>
      <c r="M26" s="615">
        <v>13942</v>
      </c>
      <c r="N26" s="616">
        <f t="shared" si="7"/>
        <v>255</v>
      </c>
      <c r="O26" s="616">
        <f t="shared" si="4"/>
        <v>25500</v>
      </c>
      <c r="P26" s="644">
        <f t="shared" si="5"/>
        <v>0.0255</v>
      </c>
      <c r="Q26" s="622"/>
    </row>
    <row r="27" spans="1:17" s="618" customFormat="1" ht="24" customHeight="1">
      <c r="A27" s="307">
        <v>12</v>
      </c>
      <c r="B27" s="102" t="s">
        <v>225</v>
      </c>
      <c r="C27" s="518">
        <v>4865078</v>
      </c>
      <c r="D27" s="339" t="s">
        <v>12</v>
      </c>
      <c r="E27" s="311" t="s">
        <v>347</v>
      </c>
      <c r="F27" s="312">
        <v>100</v>
      </c>
      <c r="G27" s="614">
        <v>55535</v>
      </c>
      <c r="H27" s="615">
        <v>55404</v>
      </c>
      <c r="I27" s="616">
        <f t="shared" si="6"/>
        <v>131</v>
      </c>
      <c r="J27" s="616">
        <f t="shared" si="1"/>
        <v>13100</v>
      </c>
      <c r="K27" s="643">
        <f t="shared" si="2"/>
        <v>0.0131</v>
      </c>
      <c r="L27" s="614">
        <v>84699</v>
      </c>
      <c r="M27" s="615">
        <v>83240</v>
      </c>
      <c r="N27" s="616">
        <f t="shared" si="7"/>
        <v>1459</v>
      </c>
      <c r="O27" s="616">
        <f t="shared" si="4"/>
        <v>145900</v>
      </c>
      <c r="P27" s="644">
        <f t="shared" si="5"/>
        <v>0.1459</v>
      </c>
      <c r="Q27" s="622"/>
    </row>
    <row r="28" spans="1:17" s="618" customFormat="1" ht="24" customHeight="1">
      <c r="A28" s="307">
        <v>13</v>
      </c>
      <c r="B28" s="102" t="s">
        <v>225</v>
      </c>
      <c r="C28" s="709">
        <v>4865079</v>
      </c>
      <c r="D28" s="762" t="s">
        <v>12</v>
      </c>
      <c r="E28" s="311" t="s">
        <v>347</v>
      </c>
      <c r="F28" s="763">
        <v>100</v>
      </c>
      <c r="G28" s="614">
        <v>999989</v>
      </c>
      <c r="H28" s="615">
        <v>999989</v>
      </c>
      <c r="I28" s="616">
        <f t="shared" si="6"/>
        <v>0</v>
      </c>
      <c r="J28" s="616">
        <f t="shared" si="1"/>
        <v>0</v>
      </c>
      <c r="K28" s="643">
        <f t="shared" si="2"/>
        <v>0</v>
      </c>
      <c r="L28" s="614">
        <v>20273</v>
      </c>
      <c r="M28" s="615">
        <v>20273</v>
      </c>
      <c r="N28" s="616">
        <f t="shared" si="7"/>
        <v>0</v>
      </c>
      <c r="O28" s="616">
        <f t="shared" si="4"/>
        <v>0</v>
      </c>
      <c r="P28" s="644">
        <f t="shared" si="5"/>
        <v>0</v>
      </c>
      <c r="Q28" s="622"/>
    </row>
    <row r="29" spans="1:17" s="618" customFormat="1" ht="24" customHeight="1">
      <c r="A29" s="307">
        <v>14</v>
      </c>
      <c r="B29" s="102" t="s">
        <v>226</v>
      </c>
      <c r="C29" s="518">
        <v>4902552</v>
      </c>
      <c r="D29" s="339" t="s">
        <v>12</v>
      </c>
      <c r="E29" s="311" t="s">
        <v>347</v>
      </c>
      <c r="F29" s="653">
        <v>75</v>
      </c>
      <c r="G29" s="614">
        <v>596</v>
      </c>
      <c r="H29" s="615">
        <v>596</v>
      </c>
      <c r="I29" s="616">
        <f>G29-H29</f>
        <v>0</v>
      </c>
      <c r="J29" s="616">
        <f>$F29*I29</f>
        <v>0</v>
      </c>
      <c r="K29" s="643">
        <f>J29/1000000</f>
        <v>0</v>
      </c>
      <c r="L29" s="614">
        <v>585</v>
      </c>
      <c r="M29" s="615">
        <v>324</v>
      </c>
      <c r="N29" s="616">
        <f>L29-M29</f>
        <v>261</v>
      </c>
      <c r="O29" s="616">
        <f>$F29*N29</f>
        <v>19575</v>
      </c>
      <c r="P29" s="644">
        <f>O29/1000000</f>
        <v>0.019575</v>
      </c>
      <c r="Q29" s="622"/>
    </row>
    <row r="30" spans="1:17" s="618" customFormat="1" ht="24" customHeight="1">
      <c r="A30" s="307">
        <v>15</v>
      </c>
      <c r="B30" s="102" t="s">
        <v>226</v>
      </c>
      <c r="C30" s="518">
        <v>4865075</v>
      </c>
      <c r="D30" s="339" t="s">
        <v>12</v>
      </c>
      <c r="E30" s="311" t="s">
        <v>347</v>
      </c>
      <c r="F30" s="312">
        <v>100</v>
      </c>
      <c r="G30" s="614">
        <v>9847</v>
      </c>
      <c r="H30" s="615">
        <v>9847</v>
      </c>
      <c r="I30" s="616">
        <f t="shared" si="6"/>
        <v>0</v>
      </c>
      <c r="J30" s="616">
        <f t="shared" si="1"/>
        <v>0</v>
      </c>
      <c r="K30" s="643">
        <f t="shared" si="2"/>
        <v>0</v>
      </c>
      <c r="L30" s="614">
        <v>3198</v>
      </c>
      <c r="M30" s="615">
        <v>3197</v>
      </c>
      <c r="N30" s="616">
        <f t="shared" si="7"/>
        <v>1</v>
      </c>
      <c r="O30" s="616">
        <f t="shared" si="4"/>
        <v>100</v>
      </c>
      <c r="P30" s="644">
        <f t="shared" si="5"/>
        <v>0.0001</v>
      </c>
      <c r="Q30" s="639"/>
    </row>
    <row r="31" spans="1:17" ht="24" customHeight="1">
      <c r="A31" s="524" t="s">
        <v>227</v>
      </c>
      <c r="B31" s="207"/>
      <c r="C31" s="521"/>
      <c r="D31" s="207"/>
      <c r="E31" s="208"/>
      <c r="F31" s="314"/>
      <c r="G31" s="523"/>
      <c r="H31" s="522"/>
      <c r="I31" s="522"/>
      <c r="J31" s="522"/>
      <c r="K31" s="580">
        <f>SUM(K24:K29)</f>
        <v>0.0205</v>
      </c>
      <c r="L31" s="523"/>
      <c r="M31" s="522"/>
      <c r="N31" s="522"/>
      <c r="O31" s="522"/>
      <c r="P31" s="591">
        <f>SUM(P24:P29)</f>
        <v>0.23417500000000002</v>
      </c>
      <c r="Q31" s="171"/>
    </row>
    <row r="32" spans="1:17" ht="24" customHeight="1">
      <c r="A32" s="527" t="s">
        <v>233</v>
      </c>
      <c r="B32" s="207"/>
      <c r="C32" s="521"/>
      <c r="D32" s="207"/>
      <c r="E32" s="208"/>
      <c r="F32" s="314"/>
      <c r="G32" s="523"/>
      <c r="H32" s="522"/>
      <c r="I32" s="522"/>
      <c r="J32" s="522"/>
      <c r="K32" s="580"/>
      <c r="L32" s="523"/>
      <c r="M32" s="522"/>
      <c r="N32" s="522"/>
      <c r="O32" s="522"/>
      <c r="P32" s="591"/>
      <c r="Q32" s="171"/>
    </row>
    <row r="33" spans="1:17" ht="24" customHeight="1">
      <c r="A33" s="308" t="s">
        <v>228</v>
      </c>
      <c r="B33" s="208"/>
      <c r="C33" s="742"/>
      <c r="D33" s="208"/>
      <c r="E33" s="208"/>
      <c r="F33" s="316"/>
      <c r="G33" s="523"/>
      <c r="H33" s="522"/>
      <c r="I33" s="522"/>
      <c r="J33" s="522"/>
      <c r="K33" s="577"/>
      <c r="L33" s="523"/>
      <c r="M33" s="522"/>
      <c r="N33" s="522"/>
      <c r="O33" s="522"/>
      <c r="P33" s="588"/>
      <c r="Q33" s="171"/>
    </row>
    <row r="34" spans="1:17" s="618" customFormat="1" ht="24" customHeight="1">
      <c r="A34" s="307">
        <v>16</v>
      </c>
      <c r="B34" s="760" t="s">
        <v>229</v>
      </c>
      <c r="C34" s="761">
        <v>4902545</v>
      </c>
      <c r="D34" s="312" t="s">
        <v>12</v>
      </c>
      <c r="E34" s="311" t="s">
        <v>347</v>
      </c>
      <c r="F34" s="312">
        <v>50</v>
      </c>
      <c r="G34" s="614">
        <v>0</v>
      </c>
      <c r="H34" s="615">
        <v>0</v>
      </c>
      <c r="I34" s="616">
        <f>G34-H34</f>
        <v>0</v>
      </c>
      <c r="J34" s="616">
        <f t="shared" si="1"/>
        <v>0</v>
      </c>
      <c r="K34" s="643">
        <f t="shared" si="2"/>
        <v>0</v>
      </c>
      <c r="L34" s="614">
        <v>0</v>
      </c>
      <c r="M34" s="615">
        <v>0</v>
      </c>
      <c r="N34" s="616">
        <f>L34-M34</f>
        <v>0</v>
      </c>
      <c r="O34" s="616">
        <f t="shared" si="4"/>
        <v>0</v>
      </c>
      <c r="P34" s="644">
        <f t="shared" si="5"/>
        <v>0</v>
      </c>
      <c r="Q34" s="622"/>
    </row>
    <row r="35" spans="1:17" ht="24" customHeight="1">
      <c r="A35" s="524" t="s">
        <v>230</v>
      </c>
      <c r="B35" s="207"/>
      <c r="C35" s="317"/>
      <c r="D35" s="318"/>
      <c r="E35" s="102"/>
      <c r="F35" s="314"/>
      <c r="G35" s="121"/>
      <c r="H35" s="74"/>
      <c r="I35" s="74"/>
      <c r="J35" s="74"/>
      <c r="K35" s="578">
        <f>SUM(K34)</f>
        <v>0</v>
      </c>
      <c r="L35" s="205"/>
      <c r="M35" s="74"/>
      <c r="N35" s="74"/>
      <c r="O35" s="74"/>
      <c r="P35" s="589">
        <f>SUM(P34)</f>
        <v>0</v>
      </c>
      <c r="Q35" s="171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1"/>
      <c r="L36" s="478"/>
      <c r="M36" s="84"/>
      <c r="N36" s="84"/>
      <c r="O36" s="84"/>
      <c r="P36" s="592"/>
      <c r="Q36" s="172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76"/>
      <c r="L37" s="73"/>
      <c r="M37" s="73"/>
      <c r="N37" s="74"/>
      <c r="O37" s="74"/>
      <c r="P37" s="593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76"/>
      <c r="L38" s="73"/>
      <c r="M38" s="73"/>
      <c r="N38" s="74"/>
      <c r="O38" s="74"/>
      <c r="P38" s="593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2"/>
      <c r="L39" s="85"/>
      <c r="M39" s="85"/>
      <c r="N39" s="85"/>
      <c r="O39" s="85"/>
      <c r="P39" s="594"/>
    </row>
    <row r="40" spans="1:16" ht="20.25">
      <c r="A40" s="190"/>
      <c r="B40" s="319" t="s">
        <v>227</v>
      </c>
      <c r="C40" s="320"/>
      <c r="D40" s="320"/>
      <c r="E40" s="320"/>
      <c r="F40" s="320"/>
      <c r="G40" s="320"/>
      <c r="H40" s="320"/>
      <c r="I40" s="320"/>
      <c r="J40" s="320"/>
      <c r="K40" s="578">
        <f>K31-K35</f>
        <v>0.0205</v>
      </c>
      <c r="L40" s="206"/>
      <c r="M40" s="206"/>
      <c r="N40" s="206"/>
      <c r="O40" s="206"/>
      <c r="P40" s="595">
        <f>P31-P35</f>
        <v>0.23417500000000002</v>
      </c>
    </row>
    <row r="41" spans="1:16" ht="20.25">
      <c r="A41" s="150"/>
      <c r="B41" s="319" t="s">
        <v>231</v>
      </c>
      <c r="C41" s="306"/>
      <c r="D41" s="306"/>
      <c r="E41" s="306"/>
      <c r="F41" s="306"/>
      <c r="G41" s="306"/>
      <c r="H41" s="306"/>
      <c r="I41" s="306"/>
      <c r="J41" s="306"/>
      <c r="K41" s="578">
        <f>K20</f>
        <v>0.0788</v>
      </c>
      <c r="L41" s="206"/>
      <c r="M41" s="206"/>
      <c r="N41" s="206"/>
      <c r="O41" s="206"/>
      <c r="P41" s="595">
        <f>P20</f>
        <v>1.402365023</v>
      </c>
    </row>
    <row r="42" spans="1:16" ht="18">
      <c r="A42" s="150"/>
      <c r="B42" s="208"/>
      <c r="C42" s="88"/>
      <c r="D42" s="88"/>
      <c r="E42" s="88"/>
      <c r="F42" s="88"/>
      <c r="G42" s="88"/>
      <c r="H42" s="88"/>
      <c r="I42" s="88"/>
      <c r="J42" s="88"/>
      <c r="K42" s="583"/>
      <c r="L42" s="56"/>
      <c r="M42" s="56"/>
      <c r="N42" s="56"/>
      <c r="O42" s="56"/>
      <c r="P42" s="596"/>
    </row>
    <row r="43" spans="1:16" ht="3" customHeight="1">
      <c r="A43" s="150"/>
      <c r="B43" s="208"/>
      <c r="C43" s="88"/>
      <c r="D43" s="88"/>
      <c r="E43" s="88"/>
      <c r="F43" s="88"/>
      <c r="G43" s="88"/>
      <c r="H43" s="88"/>
      <c r="I43" s="88"/>
      <c r="J43" s="88"/>
      <c r="K43" s="583"/>
      <c r="L43" s="56"/>
      <c r="M43" s="56"/>
      <c r="N43" s="56"/>
      <c r="O43" s="56"/>
      <c r="P43" s="596"/>
    </row>
    <row r="44" spans="1:16" ht="23.25">
      <c r="A44" s="150"/>
      <c r="B44" s="321" t="s">
        <v>234</v>
      </c>
      <c r="C44" s="322"/>
      <c r="D44" s="323"/>
      <c r="E44" s="323"/>
      <c r="F44" s="323"/>
      <c r="G44" s="323"/>
      <c r="H44" s="323"/>
      <c r="I44" s="323"/>
      <c r="J44" s="323"/>
      <c r="K44" s="584">
        <f>SUM(K40:K43)</f>
        <v>0.0993</v>
      </c>
      <c r="L44" s="324"/>
      <c r="M44" s="324"/>
      <c r="N44" s="324"/>
      <c r="O44" s="324"/>
      <c r="P44" s="597">
        <f>SUM(P40:P43)</f>
        <v>1.636540023</v>
      </c>
    </row>
    <row r="45" ht="12.75">
      <c r="K45" s="585"/>
    </row>
    <row r="46" ht="13.5" thickBot="1">
      <c r="K46" s="585"/>
    </row>
    <row r="47" spans="1:17" ht="12.75">
      <c r="A47" s="255"/>
      <c r="B47" s="256"/>
      <c r="C47" s="256"/>
      <c r="D47" s="256"/>
      <c r="E47" s="256"/>
      <c r="F47" s="256"/>
      <c r="G47" s="256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3" t="s">
        <v>328</v>
      </c>
      <c r="B48" s="247"/>
      <c r="C48" s="247"/>
      <c r="D48" s="247"/>
      <c r="E48" s="247"/>
      <c r="F48" s="247"/>
      <c r="G48" s="247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7"/>
      <c r="B49" s="247"/>
      <c r="C49" s="247"/>
      <c r="D49" s="247"/>
      <c r="E49" s="247"/>
      <c r="F49" s="247"/>
      <c r="G49" s="247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58"/>
      <c r="B50" s="259"/>
      <c r="C50" s="259"/>
      <c r="D50" s="259"/>
      <c r="E50" s="259"/>
      <c r="F50" s="259"/>
      <c r="G50" s="259"/>
      <c r="H50" s="19"/>
      <c r="I50" s="19"/>
      <c r="J50" s="269"/>
      <c r="K50" s="516" t="s">
        <v>340</v>
      </c>
      <c r="L50" s="19"/>
      <c r="M50" s="19"/>
      <c r="N50" s="19"/>
      <c r="O50" s="19"/>
      <c r="P50" s="517" t="s">
        <v>341</v>
      </c>
      <c r="Q50" s="54"/>
    </row>
    <row r="51" spans="1:17" ht="12.75">
      <c r="A51" s="260"/>
      <c r="B51" s="150"/>
      <c r="C51" s="150"/>
      <c r="D51" s="150"/>
      <c r="E51" s="150"/>
      <c r="F51" s="150"/>
      <c r="G51" s="150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0"/>
      <c r="B52" s="150"/>
      <c r="C52" s="150"/>
      <c r="D52" s="150"/>
      <c r="E52" s="150"/>
      <c r="F52" s="150"/>
      <c r="G52" s="150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3" t="s">
        <v>331</v>
      </c>
      <c r="B53" s="248"/>
      <c r="C53" s="248"/>
      <c r="D53" s="249"/>
      <c r="E53" s="249"/>
      <c r="F53" s="250"/>
      <c r="G53" s="249"/>
      <c r="H53" s="19"/>
      <c r="I53" s="19"/>
      <c r="J53" s="19"/>
      <c r="K53" s="534">
        <f>K44</f>
        <v>0.0993</v>
      </c>
      <c r="L53" s="259" t="s">
        <v>329</v>
      </c>
      <c r="M53" s="19"/>
      <c r="N53" s="19"/>
      <c r="O53" s="19"/>
      <c r="P53" s="534">
        <f>P44</f>
        <v>1.636540023</v>
      </c>
      <c r="Q53" s="326" t="s">
        <v>329</v>
      </c>
    </row>
    <row r="54" spans="1:17" ht="23.25">
      <c r="A54" s="514"/>
      <c r="B54" s="251"/>
      <c r="C54" s="251"/>
      <c r="D54" s="247"/>
      <c r="E54" s="247"/>
      <c r="F54" s="252"/>
      <c r="G54" s="247"/>
      <c r="H54" s="19"/>
      <c r="I54" s="19"/>
      <c r="J54" s="19"/>
      <c r="K54" s="324"/>
      <c r="L54" s="274"/>
      <c r="M54" s="19"/>
      <c r="N54" s="19"/>
      <c r="O54" s="19"/>
      <c r="P54" s="324"/>
      <c r="Q54" s="327"/>
    </row>
    <row r="55" spans="1:17" ht="23.25">
      <c r="A55" s="515" t="s">
        <v>330</v>
      </c>
      <c r="B55" s="253"/>
      <c r="C55" s="48"/>
      <c r="D55" s="247"/>
      <c r="E55" s="247"/>
      <c r="F55" s="254"/>
      <c r="G55" s="249"/>
      <c r="H55" s="19"/>
      <c r="I55" s="19"/>
      <c r="J55" s="19"/>
      <c r="K55" s="534">
        <f>'STEPPED UP GENCO'!K42</f>
        <v>0.0090961038</v>
      </c>
      <c r="L55" s="259" t="s">
        <v>329</v>
      </c>
      <c r="M55" s="19"/>
      <c r="N55" s="19"/>
      <c r="O55" s="19"/>
      <c r="P55" s="534">
        <f>'STEPPED UP GENCO'!P42</f>
        <v>-0.073150362825</v>
      </c>
      <c r="Q55" s="326" t="s">
        <v>329</v>
      </c>
    </row>
    <row r="56" spans="1:17" ht="6.75" customHeight="1">
      <c r="A56" s="26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1"/>
      <c r="B59" s="19"/>
      <c r="C59" s="19"/>
      <c r="D59" s="19"/>
      <c r="E59" s="19"/>
      <c r="F59" s="19"/>
      <c r="G59" s="19"/>
      <c r="H59" s="248"/>
      <c r="I59" s="248"/>
      <c r="J59" s="528" t="s">
        <v>332</v>
      </c>
      <c r="K59" s="534">
        <f>SUM(K53:K58)</f>
        <v>0.1083961038</v>
      </c>
      <c r="L59" s="275" t="s">
        <v>329</v>
      </c>
      <c r="M59" s="325"/>
      <c r="N59" s="325"/>
      <c r="O59" s="325"/>
      <c r="P59" s="534">
        <f>SUM(P53:P58)</f>
        <v>1.563389660175</v>
      </c>
      <c r="Q59" s="275" t="s">
        <v>329</v>
      </c>
    </row>
    <row r="60" spans="1:17" ht="3" customHeight="1" thickBot="1">
      <c r="A60" s="26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5" zoomScaleNormal="85" zoomScaleSheetLayoutView="85" zoomScalePageLayoutView="0" workbookViewId="0" topLeftCell="E31">
      <selection activeCell="C29" sqref="C29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238</v>
      </c>
    </row>
    <row r="2" spans="1:17" ht="16.5" customHeight="1">
      <c r="A2" s="357" t="s">
        <v>239</v>
      </c>
      <c r="P2" s="471" t="str">
        <f>NDPL!Q1</f>
        <v>MARCH-2016</v>
      </c>
      <c r="Q2" s="510"/>
    </row>
    <row r="3" spans="1:8" ht="23.25">
      <c r="A3" s="209" t="s">
        <v>286</v>
      </c>
      <c r="H3" s="4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43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7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9.5" customHeight="1" thickTop="1">
      <c r="A7" s="340"/>
      <c r="B7" s="341" t="s">
        <v>253</v>
      </c>
      <c r="C7" s="342"/>
      <c r="D7" s="342"/>
      <c r="E7" s="342"/>
      <c r="F7" s="343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0"/>
    </row>
    <row r="8" spans="1:17" ht="19.5" customHeight="1">
      <c r="A8" s="307"/>
      <c r="B8" s="344" t="s">
        <v>254</v>
      </c>
      <c r="C8" s="345"/>
      <c r="D8" s="345"/>
      <c r="E8" s="345"/>
      <c r="F8" s="346"/>
      <c r="G8" s="41"/>
      <c r="H8" s="47"/>
      <c r="I8" s="47"/>
      <c r="J8" s="47"/>
      <c r="K8" s="45"/>
      <c r="L8" s="114"/>
      <c r="M8" s="19"/>
      <c r="N8" s="19"/>
      <c r="O8" s="19"/>
      <c r="P8" s="115"/>
      <c r="Q8" s="171"/>
    </row>
    <row r="9" spans="1:17" s="618" customFormat="1" ht="19.5" customHeight="1">
      <c r="A9" s="307">
        <v>1</v>
      </c>
      <c r="B9" s="347" t="s">
        <v>255</v>
      </c>
      <c r="C9" s="345">
        <v>4864817</v>
      </c>
      <c r="D9" s="331" t="s">
        <v>12</v>
      </c>
      <c r="E9" s="110" t="s">
        <v>347</v>
      </c>
      <c r="F9" s="346">
        <v>100</v>
      </c>
      <c r="G9" s="614">
        <v>7955</v>
      </c>
      <c r="H9" s="345">
        <v>11451</v>
      </c>
      <c r="I9" s="617">
        <f>G9-H9</f>
        <v>-3496</v>
      </c>
      <c r="J9" s="617">
        <f>$F9*I9</f>
        <v>-349600</v>
      </c>
      <c r="K9" s="708">
        <f>J9/1000000</f>
        <v>-0.3496</v>
      </c>
      <c r="L9" s="614">
        <v>2464</v>
      </c>
      <c r="M9" s="345">
        <v>2465</v>
      </c>
      <c r="N9" s="617">
        <f>L9-M9</f>
        <v>-1</v>
      </c>
      <c r="O9" s="617">
        <f>$F9*N9</f>
        <v>-100</v>
      </c>
      <c r="P9" s="708">
        <f>O9/1000000</f>
        <v>-0.0001</v>
      </c>
      <c r="Q9" s="640"/>
    </row>
    <row r="10" spans="1:17" s="618" customFormat="1" ht="19.5" customHeight="1">
      <c r="A10" s="307">
        <v>2</v>
      </c>
      <c r="B10" s="347" t="s">
        <v>256</v>
      </c>
      <c r="C10" s="345">
        <v>4864794</v>
      </c>
      <c r="D10" s="331" t="s">
        <v>12</v>
      </c>
      <c r="E10" s="110" t="s">
        <v>347</v>
      </c>
      <c r="F10" s="346">
        <v>100</v>
      </c>
      <c r="G10" s="614">
        <v>8100</v>
      </c>
      <c r="H10" s="615">
        <v>2715</v>
      </c>
      <c r="I10" s="617">
        <f>G10-H10</f>
        <v>5385</v>
      </c>
      <c r="J10" s="617">
        <f>$F10*I10</f>
        <v>538500</v>
      </c>
      <c r="K10" s="708">
        <f>J10/1000000</f>
        <v>0.5385</v>
      </c>
      <c r="L10" s="614">
        <v>6</v>
      </c>
      <c r="M10" s="615">
        <v>0</v>
      </c>
      <c r="N10" s="617">
        <f>L10-M10</f>
        <v>6</v>
      </c>
      <c r="O10" s="617">
        <f>$F10*N10</f>
        <v>600</v>
      </c>
      <c r="P10" s="708">
        <f>O10/1000000</f>
        <v>0.0006</v>
      </c>
      <c r="Q10" s="622"/>
    </row>
    <row r="11" spans="1:17" s="618" customFormat="1" ht="19.5" customHeight="1">
      <c r="A11" s="307">
        <v>3</v>
      </c>
      <c r="B11" s="347" t="s">
        <v>257</v>
      </c>
      <c r="C11" s="345">
        <v>4864896</v>
      </c>
      <c r="D11" s="331" t="s">
        <v>12</v>
      </c>
      <c r="E11" s="110" t="s">
        <v>347</v>
      </c>
      <c r="F11" s="346">
        <v>100</v>
      </c>
      <c r="G11" s="614">
        <v>2075</v>
      </c>
      <c r="H11" s="615">
        <v>1445</v>
      </c>
      <c r="I11" s="617">
        <f>G11-H11</f>
        <v>630</v>
      </c>
      <c r="J11" s="617">
        <f>$F11*I11</f>
        <v>63000</v>
      </c>
      <c r="K11" s="708">
        <f>J11/1000000</f>
        <v>0.063</v>
      </c>
      <c r="L11" s="614">
        <v>999982</v>
      </c>
      <c r="M11" s="615">
        <v>999982</v>
      </c>
      <c r="N11" s="617">
        <f>L11-M11</f>
        <v>0</v>
      </c>
      <c r="O11" s="617">
        <f>$F11*N11</f>
        <v>0</v>
      </c>
      <c r="P11" s="708">
        <f>O11/1000000</f>
        <v>0</v>
      </c>
      <c r="Q11" s="622"/>
    </row>
    <row r="12" spans="1:17" s="618" customFormat="1" ht="19.5" customHeight="1">
      <c r="A12" s="307">
        <v>4</v>
      </c>
      <c r="B12" s="347" t="s">
        <v>258</v>
      </c>
      <c r="C12" s="345">
        <v>4864842</v>
      </c>
      <c r="D12" s="331" t="s">
        <v>12</v>
      </c>
      <c r="E12" s="110" t="s">
        <v>347</v>
      </c>
      <c r="F12" s="715">
        <v>937.5</v>
      </c>
      <c r="G12" s="614">
        <v>38968</v>
      </c>
      <c r="H12" s="615">
        <v>39390</v>
      </c>
      <c r="I12" s="617">
        <f>G12-H12</f>
        <v>-422</v>
      </c>
      <c r="J12" s="617">
        <f>$F12*I12</f>
        <v>-395625</v>
      </c>
      <c r="K12" s="708">
        <f>J12/1000000</f>
        <v>-0.395625</v>
      </c>
      <c r="L12" s="614">
        <v>19104</v>
      </c>
      <c r="M12" s="615">
        <v>19105</v>
      </c>
      <c r="N12" s="617">
        <f>L12-M12</f>
        <v>-1</v>
      </c>
      <c r="O12" s="617">
        <f>$F12*N12</f>
        <v>-937.5</v>
      </c>
      <c r="P12" s="708">
        <f>O12/1000000</f>
        <v>-0.0009375</v>
      </c>
      <c r="Q12" s="639"/>
    </row>
    <row r="13" spans="1:17" s="618" customFormat="1" ht="19.5" customHeight="1">
      <c r="A13" s="307"/>
      <c r="B13" s="344" t="s">
        <v>259</v>
      </c>
      <c r="C13" s="345"/>
      <c r="D13" s="331"/>
      <c r="E13" s="98"/>
      <c r="F13" s="346"/>
      <c r="G13" s="309"/>
      <c r="H13" s="337"/>
      <c r="I13" s="337"/>
      <c r="J13" s="337"/>
      <c r="K13" s="352"/>
      <c r="L13" s="358"/>
      <c r="M13" s="337"/>
      <c r="N13" s="337"/>
      <c r="O13" s="337"/>
      <c r="P13" s="716"/>
      <c r="Q13" s="622"/>
    </row>
    <row r="14" spans="1:17" s="618" customFormat="1" ht="19.5" customHeight="1">
      <c r="A14" s="307"/>
      <c r="B14" s="344"/>
      <c r="C14" s="345"/>
      <c r="D14" s="331"/>
      <c r="E14" s="98"/>
      <c r="F14" s="346"/>
      <c r="G14" s="309"/>
      <c r="H14" s="337"/>
      <c r="I14" s="337"/>
      <c r="J14" s="337"/>
      <c r="K14" s="352"/>
      <c r="L14" s="358"/>
      <c r="M14" s="337"/>
      <c r="N14" s="337"/>
      <c r="O14" s="337"/>
      <c r="P14" s="716"/>
      <c r="Q14" s="622"/>
    </row>
    <row r="15" spans="1:17" s="618" customFormat="1" ht="19.5" customHeight="1">
      <c r="A15" s="307">
        <v>5</v>
      </c>
      <c r="B15" s="347" t="s">
        <v>260</v>
      </c>
      <c r="C15" s="345">
        <v>4864826</v>
      </c>
      <c r="D15" s="331" t="s">
        <v>12</v>
      </c>
      <c r="E15" s="110" t="s">
        <v>347</v>
      </c>
      <c r="F15" s="346">
        <v>-66.67</v>
      </c>
      <c r="G15" s="614">
        <v>997525</v>
      </c>
      <c r="H15" s="615">
        <v>998632</v>
      </c>
      <c r="I15" s="617">
        <f>G15-H15</f>
        <v>-1107</v>
      </c>
      <c r="J15" s="617">
        <f>$F15*I15</f>
        <v>73803.69</v>
      </c>
      <c r="K15" s="708">
        <f>J15/1000000</f>
        <v>0.07380369</v>
      </c>
      <c r="L15" s="614">
        <v>998366</v>
      </c>
      <c r="M15" s="615">
        <v>998955</v>
      </c>
      <c r="N15" s="617">
        <f>L15-M15</f>
        <v>-589</v>
      </c>
      <c r="O15" s="617">
        <f>$F15*N15</f>
        <v>39268.63</v>
      </c>
      <c r="P15" s="708">
        <f>O15/1000000</f>
        <v>0.03926863</v>
      </c>
      <c r="Q15" s="622"/>
    </row>
    <row r="16" spans="1:17" s="618" customFormat="1" ht="19.5" customHeight="1">
      <c r="A16" s="307">
        <v>6</v>
      </c>
      <c r="B16" s="347" t="s">
        <v>261</v>
      </c>
      <c r="C16" s="345">
        <v>4864881</v>
      </c>
      <c r="D16" s="331" t="s">
        <v>12</v>
      </c>
      <c r="E16" s="110" t="s">
        <v>347</v>
      </c>
      <c r="F16" s="346">
        <v>-500</v>
      </c>
      <c r="G16" s="614">
        <v>985440</v>
      </c>
      <c r="H16" s="615">
        <v>986022</v>
      </c>
      <c r="I16" s="617">
        <f>G16-H16</f>
        <v>-582</v>
      </c>
      <c r="J16" s="617">
        <f>$F16*I16</f>
        <v>291000</v>
      </c>
      <c r="K16" s="708">
        <f>J16/1000000</f>
        <v>0.291</v>
      </c>
      <c r="L16" s="614">
        <v>976500</v>
      </c>
      <c r="M16" s="615">
        <v>976501</v>
      </c>
      <c r="N16" s="617">
        <f>L16-M16</f>
        <v>-1</v>
      </c>
      <c r="O16" s="617">
        <f>$F16*N16</f>
        <v>500</v>
      </c>
      <c r="P16" s="708">
        <f>O16/1000000</f>
        <v>0.0005</v>
      </c>
      <c r="Q16" s="622"/>
    </row>
    <row r="17" spans="1:17" s="618" customFormat="1" ht="19.5" customHeight="1">
      <c r="A17" s="307">
        <v>7</v>
      </c>
      <c r="B17" s="347" t="s">
        <v>276</v>
      </c>
      <c r="C17" s="345">
        <v>4902572</v>
      </c>
      <c r="D17" s="331" t="s">
        <v>12</v>
      </c>
      <c r="E17" s="110" t="s">
        <v>347</v>
      </c>
      <c r="F17" s="346">
        <v>300</v>
      </c>
      <c r="G17" s="614">
        <v>109</v>
      </c>
      <c r="H17" s="615">
        <v>109</v>
      </c>
      <c r="I17" s="617">
        <f>G17-H17</f>
        <v>0</v>
      </c>
      <c r="J17" s="617">
        <f>$F17*I17</f>
        <v>0</v>
      </c>
      <c r="K17" s="708">
        <f>J17/1000000</f>
        <v>0</v>
      </c>
      <c r="L17" s="614">
        <v>999999</v>
      </c>
      <c r="M17" s="615">
        <v>999999</v>
      </c>
      <c r="N17" s="617">
        <f>L17-M17</f>
        <v>0</v>
      </c>
      <c r="O17" s="617">
        <f>$F17*N17</f>
        <v>0</v>
      </c>
      <c r="P17" s="708">
        <f>O17/1000000</f>
        <v>0</v>
      </c>
      <c r="Q17" s="622"/>
    </row>
    <row r="18" spans="1:17" s="618" customFormat="1" ht="19.5" customHeight="1">
      <c r="A18" s="307"/>
      <c r="B18" s="344"/>
      <c r="C18" s="345"/>
      <c r="D18" s="331"/>
      <c r="E18" s="110"/>
      <c r="F18" s="346"/>
      <c r="G18" s="109"/>
      <c r="H18" s="98"/>
      <c r="I18" s="47"/>
      <c r="J18" s="47"/>
      <c r="K18" s="112"/>
      <c r="L18" s="361"/>
      <c r="M18" s="681"/>
      <c r="N18" s="681"/>
      <c r="O18" s="681"/>
      <c r="P18" s="682"/>
      <c r="Q18" s="622"/>
    </row>
    <row r="19" spans="1:17" s="618" customFormat="1" ht="19.5" customHeight="1">
      <c r="A19" s="307"/>
      <c r="B19" s="344"/>
      <c r="C19" s="345"/>
      <c r="D19" s="331"/>
      <c r="E19" s="110"/>
      <c r="F19" s="346"/>
      <c r="G19" s="109"/>
      <c r="H19" s="98"/>
      <c r="I19" s="47"/>
      <c r="J19" s="47"/>
      <c r="K19" s="112"/>
      <c r="L19" s="361"/>
      <c r="M19" s="681"/>
      <c r="N19" s="681"/>
      <c r="O19" s="681"/>
      <c r="P19" s="682"/>
      <c r="Q19" s="622"/>
    </row>
    <row r="20" spans="1:17" s="618" customFormat="1" ht="19.5" customHeight="1">
      <c r="A20" s="307"/>
      <c r="B20" s="347"/>
      <c r="C20" s="345"/>
      <c r="D20" s="331"/>
      <c r="E20" s="110"/>
      <c r="F20" s="346"/>
      <c r="G20" s="109"/>
      <c r="H20" s="98"/>
      <c r="I20" s="47"/>
      <c r="J20" s="47"/>
      <c r="K20" s="112"/>
      <c r="L20" s="361"/>
      <c r="M20" s="681"/>
      <c r="N20" s="681"/>
      <c r="O20" s="681"/>
      <c r="P20" s="682"/>
      <c r="Q20" s="622"/>
    </row>
    <row r="21" spans="1:17" s="618" customFormat="1" ht="19.5" customHeight="1">
      <c r="A21" s="307"/>
      <c r="B21" s="344" t="s">
        <v>262</v>
      </c>
      <c r="C21" s="345"/>
      <c r="D21" s="331"/>
      <c r="E21" s="110"/>
      <c r="F21" s="348"/>
      <c r="G21" s="109"/>
      <c r="H21" s="98"/>
      <c r="I21" s="44"/>
      <c r="J21" s="48"/>
      <c r="K21" s="354">
        <f>SUM(K9:K20)</f>
        <v>0.22107868999999994</v>
      </c>
      <c r="L21" s="362"/>
      <c r="M21" s="337"/>
      <c r="N21" s="337"/>
      <c r="O21" s="337"/>
      <c r="P21" s="355">
        <f>SUM(P9:P20)</f>
        <v>0.03933113</v>
      </c>
      <c r="Q21" s="622"/>
    </row>
    <row r="22" spans="1:17" s="618" customFormat="1" ht="19.5" customHeight="1">
      <c r="A22" s="307"/>
      <c r="B22" s="344" t="s">
        <v>263</v>
      </c>
      <c r="C22" s="345"/>
      <c r="D22" s="331"/>
      <c r="E22" s="110"/>
      <c r="F22" s="348"/>
      <c r="G22" s="109"/>
      <c r="H22" s="98"/>
      <c r="I22" s="44"/>
      <c r="J22" s="44"/>
      <c r="K22" s="112"/>
      <c r="L22" s="361"/>
      <c r="M22" s="681"/>
      <c r="N22" s="681"/>
      <c r="O22" s="681"/>
      <c r="P22" s="682"/>
      <c r="Q22" s="622"/>
    </row>
    <row r="23" spans="1:17" s="618" customFormat="1" ht="19.5" customHeight="1">
      <c r="A23" s="307"/>
      <c r="B23" s="344" t="s">
        <v>264</v>
      </c>
      <c r="C23" s="345"/>
      <c r="D23" s="331"/>
      <c r="E23" s="110"/>
      <c r="F23" s="348"/>
      <c r="G23" s="109"/>
      <c r="H23" s="98"/>
      <c r="I23" s="44"/>
      <c r="J23" s="44"/>
      <c r="K23" s="112"/>
      <c r="L23" s="361"/>
      <c r="M23" s="681"/>
      <c r="N23" s="681"/>
      <c r="O23" s="681"/>
      <c r="P23" s="682"/>
      <c r="Q23" s="622"/>
    </row>
    <row r="24" spans="1:17" s="618" customFormat="1" ht="19.5" customHeight="1">
      <c r="A24" s="307">
        <v>8</v>
      </c>
      <c r="B24" s="347" t="s">
        <v>265</v>
      </c>
      <c r="C24" s="345">
        <v>4864796</v>
      </c>
      <c r="D24" s="331" t="s">
        <v>12</v>
      </c>
      <c r="E24" s="110" t="s">
        <v>347</v>
      </c>
      <c r="F24" s="346">
        <v>200</v>
      </c>
      <c r="G24" s="614">
        <v>992767</v>
      </c>
      <c r="H24" s="615">
        <v>994674</v>
      </c>
      <c r="I24" s="617">
        <f>G24-H24</f>
        <v>-1907</v>
      </c>
      <c r="J24" s="617">
        <f>$F24*I24</f>
        <v>-381400</v>
      </c>
      <c r="K24" s="708">
        <f>J24/1000000</f>
        <v>-0.3814</v>
      </c>
      <c r="L24" s="614">
        <v>999933</v>
      </c>
      <c r="M24" s="615">
        <v>999934</v>
      </c>
      <c r="N24" s="617">
        <f>L24-M24</f>
        <v>-1</v>
      </c>
      <c r="O24" s="617">
        <f>$F24*N24</f>
        <v>-200</v>
      </c>
      <c r="P24" s="708">
        <f>O24/1000000</f>
        <v>-0.0002</v>
      </c>
      <c r="Q24" s="640"/>
    </row>
    <row r="25" spans="1:17" s="618" customFormat="1" ht="21" customHeight="1">
      <c r="A25" s="307">
        <v>9</v>
      </c>
      <c r="B25" s="347" t="s">
        <v>266</v>
      </c>
      <c r="C25" s="345">
        <v>4864932</v>
      </c>
      <c r="D25" s="331" t="s">
        <v>12</v>
      </c>
      <c r="E25" s="110" t="s">
        <v>347</v>
      </c>
      <c r="F25" s="346">
        <v>375</v>
      </c>
      <c r="G25" s="614">
        <v>927670</v>
      </c>
      <c r="H25" s="615">
        <v>930574</v>
      </c>
      <c r="I25" s="617">
        <f>G25-H25</f>
        <v>-2904</v>
      </c>
      <c r="J25" s="617">
        <f>$F25*I25</f>
        <v>-1089000</v>
      </c>
      <c r="K25" s="708">
        <f>J25/1000000</f>
        <v>-1.089</v>
      </c>
      <c r="L25" s="614">
        <v>997626</v>
      </c>
      <c r="M25" s="615">
        <v>997625</v>
      </c>
      <c r="N25" s="617">
        <f>L25-M25</f>
        <v>1</v>
      </c>
      <c r="O25" s="617">
        <f>$F25*N25</f>
        <v>375</v>
      </c>
      <c r="P25" s="708">
        <f>O25/1000000</f>
        <v>0.000375</v>
      </c>
      <c r="Q25" s="634"/>
    </row>
    <row r="26" spans="1:17" ht="19.5" customHeight="1">
      <c r="A26" s="307"/>
      <c r="B26" s="344" t="s">
        <v>267</v>
      </c>
      <c r="C26" s="347"/>
      <c r="D26" s="331"/>
      <c r="E26" s="110"/>
      <c r="F26" s="348"/>
      <c r="G26" s="109"/>
      <c r="H26" s="98"/>
      <c r="I26" s="44"/>
      <c r="J26" s="48"/>
      <c r="K26" s="355">
        <f>SUM(K24:K25)</f>
        <v>-1.4704</v>
      </c>
      <c r="L26" s="362"/>
      <c r="M26" s="359"/>
      <c r="N26" s="359"/>
      <c r="O26" s="359"/>
      <c r="P26" s="355">
        <f>SUM(P24:P25)</f>
        <v>0.000175</v>
      </c>
      <c r="Q26" s="171"/>
    </row>
    <row r="27" spans="1:17" ht="19.5" customHeight="1">
      <c r="A27" s="307"/>
      <c r="B27" s="344" t="s">
        <v>268</v>
      </c>
      <c r="C27" s="345"/>
      <c r="D27" s="331"/>
      <c r="E27" s="98"/>
      <c r="F27" s="346"/>
      <c r="G27" s="109"/>
      <c r="H27" s="98"/>
      <c r="I27" s="47"/>
      <c r="J27" s="43"/>
      <c r="K27" s="112"/>
      <c r="L27" s="361"/>
      <c r="M27" s="21"/>
      <c r="N27" s="21"/>
      <c r="O27" s="21"/>
      <c r="P27" s="28"/>
      <c r="Q27" s="171"/>
    </row>
    <row r="28" spans="1:17" ht="19.5" customHeight="1">
      <c r="A28" s="307"/>
      <c r="B28" s="344" t="s">
        <v>264</v>
      </c>
      <c r="C28" s="345"/>
      <c r="D28" s="331"/>
      <c r="E28" s="98"/>
      <c r="F28" s="346"/>
      <c r="G28" s="109"/>
      <c r="H28" s="98"/>
      <c r="I28" s="47"/>
      <c r="J28" s="43"/>
      <c r="K28" s="112"/>
      <c r="L28" s="361"/>
      <c r="M28" s="21"/>
      <c r="N28" s="21"/>
      <c r="O28" s="21"/>
      <c r="P28" s="28"/>
      <c r="Q28" s="171"/>
    </row>
    <row r="29" spans="1:17" s="618" customFormat="1" ht="19.5" customHeight="1">
      <c r="A29" s="307">
        <v>10</v>
      </c>
      <c r="B29" s="347" t="s">
        <v>269</v>
      </c>
      <c r="C29" s="345">
        <v>4864813</v>
      </c>
      <c r="D29" s="331" t="s">
        <v>12</v>
      </c>
      <c r="E29" s="110" t="s">
        <v>347</v>
      </c>
      <c r="F29" s="709">
        <v>100</v>
      </c>
      <c r="G29" s="614">
        <v>274166</v>
      </c>
      <c r="H29" s="615">
        <v>271030</v>
      </c>
      <c r="I29" s="617">
        <f aca="true" t="shared" si="0" ref="I29:I37">G29-H29</f>
        <v>3136</v>
      </c>
      <c r="J29" s="617">
        <f aca="true" t="shared" si="1" ref="J29:J37">$F29*I29</f>
        <v>313600</v>
      </c>
      <c r="K29" s="708">
        <f aca="true" t="shared" si="2" ref="K29:K37">J29/1000000</f>
        <v>0.3136</v>
      </c>
      <c r="L29" s="614">
        <v>253566</v>
      </c>
      <c r="M29" s="615">
        <v>253564</v>
      </c>
      <c r="N29" s="617">
        <f aca="true" t="shared" si="3" ref="N29:N37">L29-M29</f>
        <v>2</v>
      </c>
      <c r="O29" s="617">
        <f aca="true" t="shared" si="4" ref="O29:O37">$F29*N29</f>
        <v>200</v>
      </c>
      <c r="P29" s="708">
        <f aca="true" t="shared" si="5" ref="P29:P37">O29/1000000</f>
        <v>0.0002</v>
      </c>
      <c r="Q29" s="622" t="s">
        <v>453</v>
      </c>
    </row>
    <row r="30" spans="1:17" s="618" customFormat="1" ht="19.5" customHeight="1">
      <c r="A30" s="307">
        <v>11</v>
      </c>
      <c r="B30" s="347" t="s">
        <v>270</v>
      </c>
      <c r="C30" s="345">
        <v>4902497</v>
      </c>
      <c r="D30" s="331" t="s">
        <v>12</v>
      </c>
      <c r="E30" s="110" t="s">
        <v>347</v>
      </c>
      <c r="F30" s="709">
        <v>150</v>
      </c>
      <c r="G30" s="614">
        <v>12495</v>
      </c>
      <c r="H30" s="615">
        <v>9784</v>
      </c>
      <c r="I30" s="617">
        <f t="shared" si="0"/>
        <v>2711</v>
      </c>
      <c r="J30" s="617">
        <f t="shared" si="1"/>
        <v>406650</v>
      </c>
      <c r="K30" s="708">
        <f t="shared" si="2"/>
        <v>0.40665</v>
      </c>
      <c r="L30" s="614">
        <v>811</v>
      </c>
      <c r="M30" s="615">
        <v>809</v>
      </c>
      <c r="N30" s="617">
        <f t="shared" si="3"/>
        <v>2</v>
      </c>
      <c r="O30" s="617">
        <f t="shared" si="4"/>
        <v>300</v>
      </c>
      <c r="P30" s="708">
        <f t="shared" si="5"/>
        <v>0.0003</v>
      </c>
      <c r="Q30" s="622" t="s">
        <v>453</v>
      </c>
    </row>
    <row r="31" spans="1:17" s="618" customFormat="1" ht="19.5" customHeight="1">
      <c r="A31" s="307"/>
      <c r="B31" s="347"/>
      <c r="C31" s="345">
        <v>5295125</v>
      </c>
      <c r="D31" s="331" t="s">
        <v>12</v>
      </c>
      <c r="E31" s="110" t="s">
        <v>347</v>
      </c>
      <c r="F31" s="709">
        <v>100</v>
      </c>
      <c r="G31" s="614">
        <v>5375</v>
      </c>
      <c r="H31" s="615">
        <v>0</v>
      </c>
      <c r="I31" s="617">
        <f>G31-H31</f>
        <v>5375</v>
      </c>
      <c r="J31" s="617">
        <f>$F31*I31</f>
        <v>537500</v>
      </c>
      <c r="K31" s="708">
        <f>J31/1000000</f>
        <v>0.5375</v>
      </c>
      <c r="L31" s="614">
        <v>0</v>
      </c>
      <c r="M31" s="615">
        <v>0</v>
      </c>
      <c r="N31" s="617">
        <f>L31-M31</f>
        <v>0</v>
      </c>
      <c r="O31" s="617">
        <f>$F31*N31</f>
        <v>0</v>
      </c>
      <c r="P31" s="708">
        <f>O31/1000000</f>
        <v>0</v>
      </c>
      <c r="Q31" s="622" t="s">
        <v>450</v>
      </c>
    </row>
    <row r="32" spans="1:17" s="618" customFormat="1" ht="19.5" customHeight="1">
      <c r="A32" s="307">
        <v>12</v>
      </c>
      <c r="B32" s="347" t="s">
        <v>271</v>
      </c>
      <c r="C32" s="345">
        <v>4864820</v>
      </c>
      <c r="D32" s="331" t="s">
        <v>12</v>
      </c>
      <c r="E32" s="110" t="s">
        <v>347</v>
      </c>
      <c r="F32" s="709">
        <v>100</v>
      </c>
      <c r="G32" s="614">
        <v>223808</v>
      </c>
      <c r="H32" s="615">
        <v>223195</v>
      </c>
      <c r="I32" s="617">
        <f t="shared" si="0"/>
        <v>613</v>
      </c>
      <c r="J32" s="617">
        <f t="shared" si="1"/>
        <v>61300</v>
      </c>
      <c r="K32" s="708">
        <f t="shared" si="2"/>
        <v>0.0613</v>
      </c>
      <c r="L32" s="614">
        <v>75813</v>
      </c>
      <c r="M32" s="615">
        <v>75810</v>
      </c>
      <c r="N32" s="617">
        <f t="shared" si="3"/>
        <v>3</v>
      </c>
      <c r="O32" s="617">
        <f t="shared" si="4"/>
        <v>300</v>
      </c>
      <c r="P32" s="708">
        <f t="shared" si="5"/>
        <v>0.0003</v>
      </c>
      <c r="Q32" s="622" t="s">
        <v>455</v>
      </c>
    </row>
    <row r="33" spans="1:17" s="618" customFormat="1" ht="19.5" customHeight="1">
      <c r="A33" s="307"/>
      <c r="B33" s="347"/>
      <c r="C33" s="345"/>
      <c r="D33" s="331"/>
      <c r="E33" s="110"/>
      <c r="F33" s="709"/>
      <c r="G33" s="614"/>
      <c r="H33" s="615"/>
      <c r="I33" s="617"/>
      <c r="J33" s="617"/>
      <c r="K33" s="708">
        <v>0.0613</v>
      </c>
      <c r="L33" s="614"/>
      <c r="M33" s="615"/>
      <c r="N33" s="617"/>
      <c r="O33" s="617"/>
      <c r="P33" s="708">
        <v>0.0003</v>
      </c>
      <c r="Q33" s="622" t="s">
        <v>456</v>
      </c>
    </row>
    <row r="34" spans="1:17" s="618" customFormat="1" ht="19.5" customHeight="1">
      <c r="A34" s="307"/>
      <c r="B34" s="347"/>
      <c r="C34" s="345">
        <v>5295126</v>
      </c>
      <c r="D34" s="331" t="s">
        <v>12</v>
      </c>
      <c r="E34" s="110" t="s">
        <v>347</v>
      </c>
      <c r="F34" s="709">
        <v>62.5</v>
      </c>
      <c r="G34" s="614">
        <v>8658</v>
      </c>
      <c r="H34" s="615">
        <v>0</v>
      </c>
      <c r="I34" s="617">
        <f>G34-H34</f>
        <v>8658</v>
      </c>
      <c r="J34" s="617">
        <f>$F34*I34</f>
        <v>541125</v>
      </c>
      <c r="K34" s="708">
        <f>J34/1000000</f>
        <v>0.541125</v>
      </c>
      <c r="L34" s="614">
        <v>0</v>
      </c>
      <c r="M34" s="615">
        <v>0</v>
      </c>
      <c r="N34" s="617">
        <f>L34-M34</f>
        <v>0</v>
      </c>
      <c r="O34" s="617">
        <f>$F34*N34</f>
        <v>0</v>
      </c>
      <c r="P34" s="708">
        <f>O34/1000000</f>
        <v>0</v>
      </c>
      <c r="Q34" s="622" t="s">
        <v>450</v>
      </c>
    </row>
    <row r="35" spans="1:17" s="618" customFormat="1" ht="19.5" customHeight="1">
      <c r="A35" s="307">
        <v>13</v>
      </c>
      <c r="B35" s="347" t="s">
        <v>272</v>
      </c>
      <c r="C35" s="345">
        <v>4865177</v>
      </c>
      <c r="D35" s="331" t="s">
        <v>12</v>
      </c>
      <c r="E35" s="110" t="s">
        <v>347</v>
      </c>
      <c r="F35" s="709">
        <v>1000</v>
      </c>
      <c r="G35" s="614">
        <v>665</v>
      </c>
      <c r="H35" s="615">
        <v>384</v>
      </c>
      <c r="I35" s="617">
        <f t="shared" si="0"/>
        <v>281</v>
      </c>
      <c r="J35" s="617">
        <f t="shared" si="1"/>
        <v>281000</v>
      </c>
      <c r="K35" s="708">
        <f t="shared" si="2"/>
        <v>0.281</v>
      </c>
      <c r="L35" s="614">
        <v>999983</v>
      </c>
      <c r="M35" s="615">
        <v>999983</v>
      </c>
      <c r="N35" s="617">
        <f t="shared" si="3"/>
        <v>0</v>
      </c>
      <c r="O35" s="617">
        <f t="shared" si="4"/>
        <v>0</v>
      </c>
      <c r="P35" s="708">
        <f t="shared" si="5"/>
        <v>0</v>
      </c>
      <c r="Q35" s="622"/>
    </row>
    <row r="36" spans="1:17" s="618" customFormat="1" ht="19.5" customHeight="1">
      <c r="A36" s="307">
        <v>14</v>
      </c>
      <c r="B36" s="347" t="s">
        <v>273</v>
      </c>
      <c r="C36" s="345">
        <v>4864795</v>
      </c>
      <c r="D36" s="331" t="s">
        <v>12</v>
      </c>
      <c r="E36" s="110" t="s">
        <v>347</v>
      </c>
      <c r="F36" s="709">
        <v>100</v>
      </c>
      <c r="G36" s="614">
        <v>997809</v>
      </c>
      <c r="H36" s="615">
        <v>997809</v>
      </c>
      <c r="I36" s="617">
        <f t="shared" si="0"/>
        <v>0</v>
      </c>
      <c r="J36" s="617">
        <f t="shared" si="1"/>
        <v>0</v>
      </c>
      <c r="K36" s="708">
        <f t="shared" si="2"/>
        <v>0</v>
      </c>
      <c r="L36" s="614">
        <v>999910</v>
      </c>
      <c r="M36" s="615">
        <v>999910</v>
      </c>
      <c r="N36" s="617">
        <f t="shared" si="3"/>
        <v>0</v>
      </c>
      <c r="O36" s="617">
        <f t="shared" si="4"/>
        <v>0</v>
      </c>
      <c r="P36" s="708">
        <f t="shared" si="5"/>
        <v>0</v>
      </c>
      <c r="Q36" s="640"/>
    </row>
    <row r="37" spans="1:17" s="618" customFormat="1" ht="19.5" customHeight="1">
      <c r="A37" s="307">
        <v>15</v>
      </c>
      <c r="B37" s="347" t="s">
        <v>376</v>
      </c>
      <c r="C37" s="345">
        <v>4864821</v>
      </c>
      <c r="D37" s="331" t="s">
        <v>12</v>
      </c>
      <c r="E37" s="110" t="s">
        <v>347</v>
      </c>
      <c r="F37" s="709">
        <v>150</v>
      </c>
      <c r="G37" s="614">
        <v>999034</v>
      </c>
      <c r="H37" s="615">
        <v>998911</v>
      </c>
      <c r="I37" s="617">
        <f t="shared" si="0"/>
        <v>123</v>
      </c>
      <c r="J37" s="617">
        <f t="shared" si="1"/>
        <v>18450</v>
      </c>
      <c r="K37" s="708">
        <f t="shared" si="2"/>
        <v>0.01845</v>
      </c>
      <c r="L37" s="614">
        <v>525</v>
      </c>
      <c r="M37" s="615">
        <v>405</v>
      </c>
      <c r="N37" s="617">
        <f t="shared" si="3"/>
        <v>120</v>
      </c>
      <c r="O37" s="617">
        <f t="shared" si="4"/>
        <v>18000</v>
      </c>
      <c r="P37" s="714">
        <f t="shared" si="5"/>
        <v>0.018</v>
      </c>
      <c r="Q37" s="662"/>
    </row>
    <row r="38" spans="1:17" ht="19.5" customHeight="1">
      <c r="A38" s="307"/>
      <c r="B38" s="344" t="s">
        <v>259</v>
      </c>
      <c r="C38" s="345"/>
      <c r="D38" s="331"/>
      <c r="E38" s="98"/>
      <c r="F38" s="346"/>
      <c r="G38" s="309"/>
      <c r="H38" s="337"/>
      <c r="I38" s="337"/>
      <c r="J38" s="353"/>
      <c r="K38" s="352"/>
      <c r="L38" s="358"/>
      <c r="M38" s="359"/>
      <c r="N38" s="359"/>
      <c r="O38" s="359"/>
      <c r="P38" s="360"/>
      <c r="Q38" s="171"/>
    </row>
    <row r="39" spans="1:17" s="618" customFormat="1" ht="19.5" customHeight="1">
      <c r="A39" s="307">
        <v>16</v>
      </c>
      <c r="B39" s="347" t="s">
        <v>274</v>
      </c>
      <c r="C39" s="345">
        <v>4865185</v>
      </c>
      <c r="D39" s="331" t="s">
        <v>12</v>
      </c>
      <c r="E39" s="110" t="s">
        <v>347</v>
      </c>
      <c r="F39" s="709">
        <v>-2500</v>
      </c>
      <c r="G39" s="614">
        <v>999444</v>
      </c>
      <c r="H39" s="615">
        <v>999534</v>
      </c>
      <c r="I39" s="617">
        <f>G39-H39</f>
        <v>-90</v>
      </c>
      <c r="J39" s="617">
        <f>$F39*I39</f>
        <v>225000</v>
      </c>
      <c r="K39" s="708">
        <f>J39/1000000</f>
        <v>0.225</v>
      </c>
      <c r="L39" s="614">
        <v>3072</v>
      </c>
      <c r="M39" s="615">
        <v>3072</v>
      </c>
      <c r="N39" s="617">
        <f>L39-M39</f>
        <v>0</v>
      </c>
      <c r="O39" s="617">
        <f>$F39*N39</f>
        <v>0</v>
      </c>
      <c r="P39" s="714">
        <f>O39/1000000</f>
        <v>0</v>
      </c>
      <c r="Q39" s="639"/>
    </row>
    <row r="40" spans="1:17" s="618" customFormat="1" ht="19.5" customHeight="1">
      <c r="A40" s="307">
        <v>17</v>
      </c>
      <c r="B40" s="347" t="s">
        <v>277</v>
      </c>
      <c r="C40" s="345">
        <v>4902572</v>
      </c>
      <c r="D40" s="331" t="s">
        <v>12</v>
      </c>
      <c r="E40" s="110" t="s">
        <v>347</v>
      </c>
      <c r="F40" s="709">
        <v>-300</v>
      </c>
      <c r="G40" s="614">
        <v>109</v>
      </c>
      <c r="H40" s="615">
        <v>109</v>
      </c>
      <c r="I40" s="617">
        <f>G40-H40</f>
        <v>0</v>
      </c>
      <c r="J40" s="617">
        <f>$F40*I40</f>
        <v>0</v>
      </c>
      <c r="K40" s="708">
        <f>J40/1000000</f>
        <v>0</v>
      </c>
      <c r="L40" s="614">
        <v>999999</v>
      </c>
      <c r="M40" s="615">
        <v>999999</v>
      </c>
      <c r="N40" s="617">
        <f>L40-M40</f>
        <v>0</v>
      </c>
      <c r="O40" s="617">
        <f>$F40*N40</f>
        <v>0</v>
      </c>
      <c r="P40" s="708">
        <f>O40/1000000</f>
        <v>0</v>
      </c>
      <c r="Q40" s="622"/>
    </row>
    <row r="41" spans="1:17" ht="19.5" customHeight="1">
      <c r="A41" s="307"/>
      <c r="B41" s="344"/>
      <c r="C41" s="345"/>
      <c r="D41" s="345"/>
      <c r="E41" s="347"/>
      <c r="F41" s="345"/>
      <c r="G41" s="109"/>
      <c r="H41" s="47"/>
      <c r="I41" s="47"/>
      <c r="J41" s="47"/>
      <c r="K41" s="116"/>
      <c r="L41" s="41"/>
      <c r="M41" s="21"/>
      <c r="N41" s="21"/>
      <c r="O41" s="21"/>
      <c r="P41" s="28"/>
      <c r="Q41" s="171"/>
    </row>
    <row r="42" spans="1:17" ht="19.5" customHeight="1" thickBot="1">
      <c r="A42" s="349"/>
      <c r="B42" s="350" t="s">
        <v>275</v>
      </c>
      <c r="C42" s="350"/>
      <c r="D42" s="350"/>
      <c r="E42" s="350"/>
      <c r="F42" s="350"/>
      <c r="G42" s="118"/>
      <c r="H42" s="117"/>
      <c r="I42" s="117"/>
      <c r="J42" s="117"/>
      <c r="K42" s="535">
        <f>SUM(K29:K41)</f>
        <v>2.4459250000000003</v>
      </c>
      <c r="L42" s="363"/>
      <c r="M42" s="364"/>
      <c r="N42" s="364"/>
      <c r="O42" s="364"/>
      <c r="P42" s="356">
        <f>SUM(P29:P41)</f>
        <v>0.0191</v>
      </c>
      <c r="Q42" s="172"/>
    </row>
    <row r="43" spans="1:16" ht="13.5" thickTop="1">
      <c r="A43" s="59"/>
      <c r="B43" s="2"/>
      <c r="C43" s="106"/>
      <c r="D43" s="59"/>
      <c r="E43" s="106"/>
      <c r="F43" s="10"/>
      <c r="G43" s="10"/>
      <c r="H43" s="10"/>
      <c r="I43" s="10"/>
      <c r="J43" s="10"/>
      <c r="K43" s="11"/>
      <c r="L43" s="365"/>
      <c r="M43" s="18"/>
      <c r="N43" s="18"/>
      <c r="O43" s="18"/>
      <c r="P43" s="18"/>
    </row>
    <row r="44" spans="11:16" ht="12.75">
      <c r="K44" s="18"/>
      <c r="L44" s="18"/>
      <c r="M44" s="18"/>
      <c r="N44" s="18"/>
      <c r="O44" s="18"/>
      <c r="P44" s="18"/>
    </row>
    <row r="45" spans="7:16" ht="12.75">
      <c r="G45" s="156"/>
      <c r="K45" s="18"/>
      <c r="L45" s="18"/>
      <c r="M45" s="18"/>
      <c r="N45" s="18"/>
      <c r="O45" s="18"/>
      <c r="P45" s="18"/>
    </row>
    <row r="46" spans="2:16" ht="21.75">
      <c r="B46" s="211" t="s">
        <v>333</v>
      </c>
      <c r="K46" s="367">
        <f>K21</f>
        <v>0.22107868999999994</v>
      </c>
      <c r="L46" s="366"/>
      <c r="M46" s="366"/>
      <c r="N46" s="366"/>
      <c r="O46" s="366"/>
      <c r="P46" s="367">
        <f>P21</f>
        <v>0.03933113</v>
      </c>
    </row>
    <row r="47" spans="2:16" ht="21.75">
      <c r="B47" s="211" t="s">
        <v>334</v>
      </c>
      <c r="K47" s="367">
        <f>K26</f>
        <v>-1.4704</v>
      </c>
      <c r="L47" s="366"/>
      <c r="M47" s="366"/>
      <c r="N47" s="366"/>
      <c r="O47" s="366"/>
      <c r="P47" s="367">
        <f>P26</f>
        <v>0.000175</v>
      </c>
    </row>
    <row r="48" spans="2:16" ht="21.75">
      <c r="B48" s="211" t="s">
        <v>335</v>
      </c>
      <c r="K48" s="367">
        <f>K42</f>
        <v>2.4459250000000003</v>
      </c>
      <c r="L48" s="366"/>
      <c r="M48" s="366"/>
      <c r="N48" s="366"/>
      <c r="O48" s="366"/>
      <c r="P48" s="529">
        <f>P42</f>
        <v>0.0191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55" zoomScaleNormal="75" zoomScaleSheetLayoutView="55" zoomScalePageLayoutView="0" workbookViewId="0" topLeftCell="A16">
      <selection activeCell="M41" sqref="M4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74" t="s">
        <v>239</v>
      </c>
      <c r="P2" s="328" t="str">
        <f>NDPL!Q1</f>
        <v>MARCH-2016</v>
      </c>
    </row>
    <row r="3" spans="1:9" ht="18">
      <c r="A3" s="207" t="s">
        <v>352</v>
      </c>
      <c r="B3" s="207"/>
      <c r="C3" s="300"/>
      <c r="D3" s="301"/>
      <c r="E3" s="301"/>
      <c r="F3" s="300"/>
      <c r="G3" s="300"/>
      <c r="H3" s="300"/>
      <c r="I3" s="300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01/04/2016</v>
      </c>
      <c r="H5" s="36" t="str">
        <f>NDPL!H5</f>
        <v>INTIAL READING 01/03/2016</v>
      </c>
      <c r="I5" s="36" t="s">
        <v>4</v>
      </c>
      <c r="J5" s="36" t="s">
        <v>5</v>
      </c>
      <c r="K5" s="36" t="s">
        <v>6</v>
      </c>
      <c r="L5" s="38" t="str">
        <f>NDPL!G5</f>
        <v>FINAL READING 01/04/2016</v>
      </c>
      <c r="M5" s="36" t="str">
        <f>NDPL!H5</f>
        <v>INTIAL READING 01/03/2016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0"/>
    </row>
    <row r="8" spans="1:17" ht="18">
      <c r="A8" s="134"/>
      <c r="B8" s="559" t="s">
        <v>284</v>
      </c>
      <c r="C8" s="558"/>
      <c r="D8" s="137"/>
      <c r="E8" s="137"/>
      <c r="F8" s="139"/>
      <c r="G8" s="148"/>
      <c r="H8" s="19"/>
      <c r="I8" s="74"/>
      <c r="J8" s="74"/>
      <c r="K8" s="76"/>
      <c r="L8" s="75"/>
      <c r="M8" s="73"/>
      <c r="N8" s="74"/>
      <c r="O8" s="74"/>
      <c r="P8" s="76"/>
      <c r="Q8" s="171"/>
    </row>
    <row r="9" spans="1:17" ht="18">
      <c r="A9" s="141"/>
      <c r="B9" s="560" t="s">
        <v>285</v>
      </c>
      <c r="C9" s="561" t="s">
        <v>279</v>
      </c>
      <c r="D9" s="142"/>
      <c r="E9" s="137"/>
      <c r="F9" s="139"/>
      <c r="G9" s="23"/>
      <c r="H9" s="19"/>
      <c r="I9" s="74"/>
      <c r="J9" s="74"/>
      <c r="K9" s="76"/>
      <c r="L9" s="205"/>
      <c r="M9" s="74"/>
      <c r="N9" s="74"/>
      <c r="O9" s="74"/>
      <c r="P9" s="76"/>
      <c r="Q9" s="171"/>
    </row>
    <row r="10" spans="1:17" s="618" customFormat="1" ht="20.25">
      <c r="A10" s="544">
        <v>1</v>
      </c>
      <c r="B10" s="757" t="s">
        <v>280</v>
      </c>
      <c r="C10" s="558">
        <v>4865001</v>
      </c>
      <c r="D10" s="607" t="s">
        <v>12</v>
      </c>
      <c r="E10" s="137" t="s">
        <v>356</v>
      </c>
      <c r="F10" s="758">
        <v>2000</v>
      </c>
      <c r="G10" s="614">
        <v>26009</v>
      </c>
      <c r="H10" s="615">
        <v>25598</v>
      </c>
      <c r="I10" s="615">
        <f>G10-H10</f>
        <v>411</v>
      </c>
      <c r="J10" s="615">
        <f>$F10*I10</f>
        <v>822000</v>
      </c>
      <c r="K10" s="615">
        <f>J10/1000000</f>
        <v>0.822</v>
      </c>
      <c r="L10" s="614">
        <v>1617</v>
      </c>
      <c r="M10" s="615">
        <v>1601</v>
      </c>
      <c r="N10" s="616">
        <f>L10-M10</f>
        <v>16</v>
      </c>
      <c r="O10" s="616">
        <f>$F10*N10</f>
        <v>32000</v>
      </c>
      <c r="P10" s="759">
        <f>O10/1000000</f>
        <v>0.032</v>
      </c>
      <c r="Q10" s="622"/>
    </row>
    <row r="11" spans="1:17" s="618" customFormat="1" ht="20.25">
      <c r="A11" s="544">
        <v>2</v>
      </c>
      <c r="B11" s="757" t="s">
        <v>282</v>
      </c>
      <c r="C11" s="558">
        <v>4864886</v>
      </c>
      <c r="D11" s="607" t="s">
        <v>12</v>
      </c>
      <c r="E11" s="137" t="s">
        <v>356</v>
      </c>
      <c r="F11" s="758">
        <v>5000</v>
      </c>
      <c r="G11" s="614">
        <v>1839</v>
      </c>
      <c r="H11" s="615">
        <v>1547</v>
      </c>
      <c r="I11" s="615">
        <f>G11-H11</f>
        <v>292</v>
      </c>
      <c r="J11" s="615">
        <f>$F11*I11</f>
        <v>1460000</v>
      </c>
      <c r="K11" s="615">
        <f>J11/1000000</f>
        <v>1.46</v>
      </c>
      <c r="L11" s="614">
        <v>1000034</v>
      </c>
      <c r="M11" s="615">
        <v>999927</v>
      </c>
      <c r="N11" s="616">
        <f>L11-M11</f>
        <v>107</v>
      </c>
      <c r="O11" s="616">
        <f>$F11*N11</f>
        <v>535000</v>
      </c>
      <c r="P11" s="759">
        <f>O11/1000000</f>
        <v>0.535</v>
      </c>
      <c r="Q11" s="622"/>
    </row>
    <row r="12" spans="1:17" ht="14.25">
      <c r="A12" s="109"/>
      <c r="B12" s="146"/>
      <c r="C12" s="125"/>
      <c r="D12" s="607"/>
      <c r="E12" s="144"/>
      <c r="F12" s="145"/>
      <c r="G12" s="149"/>
      <c r="H12" s="150"/>
      <c r="I12" s="74"/>
      <c r="J12" s="74"/>
      <c r="K12" s="76"/>
      <c r="L12" s="205"/>
      <c r="M12" s="74"/>
      <c r="N12" s="74"/>
      <c r="O12" s="74"/>
      <c r="P12" s="76"/>
      <c r="Q12" s="171"/>
    </row>
    <row r="13" spans="1:17" ht="14.25">
      <c r="A13" s="109"/>
      <c r="B13" s="143"/>
      <c r="C13" s="125"/>
      <c r="D13" s="607"/>
      <c r="E13" s="144"/>
      <c r="F13" s="145"/>
      <c r="G13" s="149"/>
      <c r="H13" s="150"/>
      <c r="I13" s="74"/>
      <c r="J13" s="74"/>
      <c r="K13" s="76"/>
      <c r="L13" s="205"/>
      <c r="M13" s="74"/>
      <c r="N13" s="74"/>
      <c r="O13" s="74"/>
      <c r="P13" s="76"/>
      <c r="Q13" s="171"/>
    </row>
    <row r="14" spans="1:17" ht="18">
      <c r="A14" s="109"/>
      <c r="B14" s="143"/>
      <c r="C14" s="125"/>
      <c r="D14" s="607"/>
      <c r="E14" s="144"/>
      <c r="F14" s="145"/>
      <c r="G14" s="149"/>
      <c r="H14" s="571" t="s">
        <v>319</v>
      </c>
      <c r="I14" s="553"/>
      <c r="J14" s="351"/>
      <c r="K14" s="554">
        <f>SUM(K10:K11)</f>
        <v>2.282</v>
      </c>
      <c r="L14" s="205"/>
      <c r="M14" s="572" t="s">
        <v>319</v>
      </c>
      <c r="N14" s="555"/>
      <c r="O14" s="548"/>
      <c r="P14" s="556">
        <f>SUM(P10:P11)</f>
        <v>0.5670000000000001</v>
      </c>
      <c r="Q14" s="171"/>
    </row>
    <row r="15" spans="1:17" ht="18">
      <c r="A15" s="109"/>
      <c r="B15" s="371"/>
      <c r="C15" s="370"/>
      <c r="D15" s="607"/>
      <c r="E15" s="144"/>
      <c r="F15" s="145"/>
      <c r="G15" s="149"/>
      <c r="H15" s="150"/>
      <c r="I15" s="74"/>
      <c r="J15" s="74"/>
      <c r="K15" s="76"/>
      <c r="L15" s="205"/>
      <c r="M15" s="74"/>
      <c r="N15" s="74"/>
      <c r="O15" s="74"/>
      <c r="P15" s="76"/>
      <c r="Q15" s="171"/>
    </row>
    <row r="16" spans="1:17" ht="18">
      <c r="A16" s="23"/>
      <c r="B16" s="19"/>
      <c r="C16" s="19"/>
      <c r="D16" s="19"/>
      <c r="E16" s="19"/>
      <c r="F16" s="19"/>
      <c r="G16" s="23"/>
      <c r="H16" s="574"/>
      <c r="I16" s="573"/>
      <c r="J16" s="473"/>
      <c r="K16" s="557"/>
      <c r="L16" s="23"/>
      <c r="M16" s="574"/>
      <c r="N16" s="557"/>
      <c r="O16" s="473"/>
      <c r="P16" s="557"/>
      <c r="Q16" s="171"/>
    </row>
    <row r="17" spans="1:17" ht="12.75">
      <c r="A17" s="23"/>
      <c r="B17" s="19"/>
      <c r="C17" s="19"/>
      <c r="D17" s="19"/>
      <c r="E17" s="19"/>
      <c r="F17" s="19"/>
      <c r="G17" s="23"/>
      <c r="H17" s="19"/>
      <c r="I17" s="19"/>
      <c r="J17" s="19"/>
      <c r="K17" s="19"/>
      <c r="L17" s="23"/>
      <c r="M17" s="19"/>
      <c r="N17" s="19"/>
      <c r="O17" s="19"/>
      <c r="P17" s="115"/>
      <c r="Q17" s="171"/>
    </row>
    <row r="18" spans="1:17" ht="13.5" thickBot="1">
      <c r="A18" s="29"/>
      <c r="B18" s="30"/>
      <c r="C18" s="30"/>
      <c r="D18" s="30"/>
      <c r="E18" s="30"/>
      <c r="F18" s="30"/>
      <c r="G18" s="29"/>
      <c r="H18" s="30"/>
      <c r="I18" s="221"/>
      <c r="J18" s="30"/>
      <c r="K18" s="222"/>
      <c r="L18" s="29"/>
      <c r="M18" s="30"/>
      <c r="N18" s="221"/>
      <c r="O18" s="30"/>
      <c r="P18" s="222"/>
      <c r="Q18" s="172"/>
    </row>
    <row r="19" ht="13.5" thickTop="1"/>
    <row r="23" spans="1:16" ht="18">
      <c r="A23" s="562" t="s">
        <v>287</v>
      </c>
      <c r="B23" s="208"/>
      <c r="C23" s="208"/>
      <c r="D23" s="208"/>
      <c r="E23" s="208"/>
      <c r="F23" s="208"/>
      <c r="K23" s="151">
        <f>(K14+K16)</f>
        <v>2.282</v>
      </c>
      <c r="L23" s="152"/>
      <c r="M23" s="152"/>
      <c r="N23" s="152"/>
      <c r="O23" s="152"/>
      <c r="P23" s="151">
        <f>(P14+P16)</f>
        <v>0.5670000000000001</v>
      </c>
    </row>
    <row r="26" spans="1:2" ht="18">
      <c r="A26" s="562" t="s">
        <v>288</v>
      </c>
      <c r="B26" s="562" t="s">
        <v>289</v>
      </c>
    </row>
    <row r="27" spans="1:16" ht="18">
      <c r="A27" s="223"/>
      <c r="B27" s="223"/>
      <c r="H27" s="176" t="s">
        <v>290</v>
      </c>
      <c r="I27" s="208"/>
      <c r="J27" s="176"/>
      <c r="K27" s="316">
        <v>0</v>
      </c>
      <c r="L27" s="316"/>
      <c r="M27" s="316"/>
      <c r="N27" s="316"/>
      <c r="O27" s="316"/>
      <c r="P27" s="316">
        <v>0</v>
      </c>
    </row>
    <row r="28" spans="8:16" ht="18">
      <c r="H28" s="176" t="s">
        <v>291</v>
      </c>
      <c r="I28" s="208"/>
      <c r="J28" s="176"/>
      <c r="K28" s="316">
        <f>BRPL!K17</f>
        <v>0</v>
      </c>
      <c r="L28" s="316"/>
      <c r="M28" s="316"/>
      <c r="N28" s="316"/>
      <c r="O28" s="316"/>
      <c r="P28" s="316">
        <f>BRPL!P17</f>
        <v>0</v>
      </c>
    </row>
    <row r="29" spans="8:16" ht="18">
      <c r="H29" s="176" t="s">
        <v>292</v>
      </c>
      <c r="I29" s="208"/>
      <c r="J29" s="176"/>
      <c r="K29" s="208">
        <f>BYPL!K34</f>
        <v>-1.0196</v>
      </c>
      <c r="L29" s="208"/>
      <c r="M29" s="563"/>
      <c r="N29" s="208"/>
      <c r="O29" s="208"/>
      <c r="P29" s="208">
        <f>BYPL!P34</f>
        <v>-8.368174999999999</v>
      </c>
    </row>
    <row r="30" spans="8:16" ht="18">
      <c r="H30" s="176" t="s">
        <v>293</v>
      </c>
      <c r="I30" s="208"/>
      <c r="J30" s="176"/>
      <c r="K30" s="208">
        <f>NDMC!K34</f>
        <v>-0.183</v>
      </c>
      <c r="L30" s="208"/>
      <c r="M30" s="208"/>
      <c r="N30" s="208"/>
      <c r="O30" s="208"/>
      <c r="P30" s="208">
        <f>NDMC!P34</f>
        <v>-0.8793</v>
      </c>
    </row>
    <row r="31" spans="8:16" ht="18">
      <c r="H31" s="176" t="s">
        <v>294</v>
      </c>
      <c r="I31" s="208"/>
      <c r="J31" s="176"/>
      <c r="K31" s="208"/>
      <c r="L31" s="208"/>
      <c r="M31" s="208"/>
      <c r="N31" s="208"/>
      <c r="O31" s="208"/>
      <c r="P31" s="208"/>
    </row>
    <row r="32" spans="8:16" ht="18">
      <c r="H32" s="564" t="s">
        <v>295</v>
      </c>
      <c r="I32" s="176"/>
      <c r="J32" s="176"/>
      <c r="K32" s="176">
        <f>SUM(K27:K31)</f>
        <v>-1.2026000000000001</v>
      </c>
      <c r="L32" s="208"/>
      <c r="M32" s="208"/>
      <c r="N32" s="208"/>
      <c r="O32" s="208"/>
      <c r="P32" s="176">
        <f>SUM(P27:P31)</f>
        <v>-9.247475</v>
      </c>
    </row>
    <row r="33" spans="8:16" ht="18">
      <c r="H33" s="208"/>
      <c r="I33" s="208"/>
      <c r="J33" s="208"/>
      <c r="K33" s="208"/>
      <c r="L33" s="208"/>
      <c r="M33" s="208"/>
      <c r="N33" s="208"/>
      <c r="O33" s="208"/>
      <c r="P33" s="208"/>
    </row>
    <row r="34" spans="1:16" ht="18">
      <c r="A34" s="562" t="s">
        <v>320</v>
      </c>
      <c r="B34" s="127"/>
      <c r="C34" s="127"/>
      <c r="D34" s="127"/>
      <c r="E34" s="127"/>
      <c r="F34" s="127"/>
      <c r="G34" s="127"/>
      <c r="H34" s="176"/>
      <c r="I34" s="565"/>
      <c r="J34" s="176"/>
      <c r="K34" s="565">
        <f>K23+K32</f>
        <v>1.0794</v>
      </c>
      <c r="L34" s="208"/>
      <c r="M34" s="208"/>
      <c r="N34" s="208"/>
      <c r="O34" s="208"/>
      <c r="P34" s="565">
        <f>P23+P32</f>
        <v>-8.680475</v>
      </c>
    </row>
    <row r="35" spans="1:10" ht="18">
      <c r="A35" s="176"/>
      <c r="B35" s="126"/>
      <c r="C35" s="127"/>
      <c r="D35" s="127"/>
      <c r="E35" s="127"/>
      <c r="F35" s="127"/>
      <c r="G35" s="127"/>
      <c r="H35" s="127"/>
      <c r="I35" s="154"/>
      <c r="J35" s="127"/>
    </row>
    <row r="36" spans="1:10" ht="18">
      <c r="A36" s="564" t="s">
        <v>296</v>
      </c>
      <c r="B36" s="176" t="s">
        <v>297</v>
      </c>
      <c r="C36" s="127"/>
      <c r="D36" s="127"/>
      <c r="E36" s="127"/>
      <c r="F36" s="127"/>
      <c r="G36" s="127"/>
      <c r="H36" s="127"/>
      <c r="I36" s="154"/>
      <c r="J36" s="127"/>
    </row>
    <row r="37" spans="1:10" ht="12.75">
      <c r="A37" s="153"/>
      <c r="B37" s="126"/>
      <c r="C37" s="127"/>
      <c r="D37" s="127"/>
      <c r="E37" s="127"/>
      <c r="F37" s="127"/>
      <c r="G37" s="127"/>
      <c r="H37" s="127"/>
      <c r="I37" s="154"/>
      <c r="J37" s="127"/>
    </row>
    <row r="38" spans="1:16" ht="18">
      <c r="A38" s="566" t="s">
        <v>298</v>
      </c>
      <c r="B38" s="567" t="s">
        <v>299</v>
      </c>
      <c r="C38" s="568" t="s">
        <v>300</v>
      </c>
      <c r="D38" s="567"/>
      <c r="E38" s="567"/>
      <c r="F38" s="567"/>
      <c r="G38" s="473">
        <v>30.3346</v>
      </c>
      <c r="H38" s="567" t="s">
        <v>301</v>
      </c>
      <c r="I38" s="567"/>
      <c r="J38" s="569"/>
      <c r="K38" s="567">
        <f>($K$34*G38)/100</f>
        <v>0.3274316724</v>
      </c>
      <c r="L38" s="567"/>
      <c r="M38" s="567"/>
      <c r="N38" s="567"/>
      <c r="O38" s="567"/>
      <c r="P38" s="567">
        <f>($P$34*G38)/100</f>
        <v>-2.6331873693499994</v>
      </c>
    </row>
    <row r="39" spans="1:16" ht="18">
      <c r="A39" s="566" t="s">
        <v>302</v>
      </c>
      <c r="B39" s="567" t="s">
        <v>357</v>
      </c>
      <c r="C39" s="568" t="s">
        <v>300</v>
      </c>
      <c r="D39" s="567"/>
      <c r="E39" s="567"/>
      <c r="F39" s="567"/>
      <c r="G39" s="473">
        <v>40.6269</v>
      </c>
      <c r="H39" s="567" t="s">
        <v>301</v>
      </c>
      <c r="I39" s="567"/>
      <c r="J39" s="569"/>
      <c r="K39" s="567">
        <f>($K$34*G39)/100</f>
        <v>0.43852675859999996</v>
      </c>
      <c r="L39" s="567"/>
      <c r="M39" s="567"/>
      <c r="N39" s="567"/>
      <c r="O39" s="567"/>
      <c r="P39" s="567">
        <f>($P$34*G39)/100</f>
        <v>-3.526607897775</v>
      </c>
    </row>
    <row r="40" spans="1:16" ht="18">
      <c r="A40" s="566" t="s">
        <v>303</v>
      </c>
      <c r="B40" s="567" t="s">
        <v>358</v>
      </c>
      <c r="C40" s="568" t="s">
        <v>300</v>
      </c>
      <c r="D40" s="567"/>
      <c r="E40" s="567"/>
      <c r="F40" s="567"/>
      <c r="G40" s="473">
        <v>22.8604</v>
      </c>
      <c r="H40" s="567" t="s">
        <v>301</v>
      </c>
      <c r="I40" s="567"/>
      <c r="J40" s="569"/>
      <c r="K40" s="567">
        <f>($K$34*G40)/100</f>
        <v>0.24675515759999997</v>
      </c>
      <c r="L40" s="567"/>
      <c r="M40" s="567"/>
      <c r="N40" s="567"/>
      <c r="O40" s="567"/>
      <c r="P40" s="567">
        <f>($P$34*G40)/100</f>
        <v>-1.9843913068999999</v>
      </c>
    </row>
    <row r="41" spans="1:16" ht="18">
      <c r="A41" s="566" t="s">
        <v>304</v>
      </c>
      <c r="B41" s="567" t="s">
        <v>359</v>
      </c>
      <c r="C41" s="568" t="s">
        <v>300</v>
      </c>
      <c r="D41" s="567"/>
      <c r="E41" s="567"/>
      <c r="F41" s="567"/>
      <c r="G41" s="473">
        <v>5.3354</v>
      </c>
      <c r="H41" s="567" t="s">
        <v>301</v>
      </c>
      <c r="I41" s="567"/>
      <c r="J41" s="569"/>
      <c r="K41" s="567">
        <f>($K$34*G41)/100</f>
        <v>0.05759030759999999</v>
      </c>
      <c r="L41" s="567"/>
      <c r="M41" s="567"/>
      <c r="N41" s="567"/>
      <c r="O41" s="567"/>
      <c r="P41" s="567">
        <f>($P$34*G41)/100</f>
        <v>-0.46313806314999995</v>
      </c>
    </row>
    <row r="42" spans="1:16" ht="18">
      <c r="A42" s="566" t="s">
        <v>305</v>
      </c>
      <c r="B42" s="567" t="s">
        <v>360</v>
      </c>
      <c r="C42" s="568" t="s">
        <v>300</v>
      </c>
      <c r="D42" s="567"/>
      <c r="E42" s="567"/>
      <c r="F42" s="567"/>
      <c r="G42" s="473">
        <v>0.8427</v>
      </c>
      <c r="H42" s="567" t="s">
        <v>301</v>
      </c>
      <c r="I42" s="567"/>
      <c r="J42" s="569"/>
      <c r="K42" s="567">
        <f>($K$34*G42)/100</f>
        <v>0.0090961038</v>
      </c>
      <c r="L42" s="567"/>
      <c r="M42" s="567"/>
      <c r="N42" s="567"/>
      <c r="O42" s="567"/>
      <c r="P42" s="567">
        <f>($P$34*G42)/100</f>
        <v>-0.073150362825</v>
      </c>
    </row>
    <row r="43" spans="6:10" ht="12.75">
      <c r="F43" s="155"/>
      <c r="J43" s="156"/>
    </row>
    <row r="44" spans="1:10" ht="15">
      <c r="A44" s="570" t="s">
        <v>459</v>
      </c>
      <c r="F44" s="155"/>
      <c r="J44" s="15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K34" sqref="K3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302"/>
      <c r="R1" s="19"/>
    </row>
    <row r="2" spans="1:18" ht="30">
      <c r="A2" s="233"/>
      <c r="B2" s="19"/>
      <c r="C2" s="19"/>
      <c r="D2" s="19"/>
      <c r="E2" s="19"/>
      <c r="F2" s="19"/>
      <c r="G2" s="463" t="s">
        <v>355</v>
      </c>
      <c r="H2" s="19"/>
      <c r="I2" s="19"/>
      <c r="J2" s="19"/>
      <c r="K2" s="19"/>
      <c r="L2" s="19"/>
      <c r="M2" s="19"/>
      <c r="N2" s="19"/>
      <c r="O2" s="19"/>
      <c r="P2" s="19"/>
      <c r="Q2" s="303"/>
      <c r="R2" s="19"/>
    </row>
    <row r="3" spans="1:18" ht="26.25">
      <c r="A3" s="23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3"/>
      <c r="R3" s="19"/>
    </row>
    <row r="4" spans="1:18" ht="25.5">
      <c r="A4" s="2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3"/>
      <c r="R4" s="19"/>
    </row>
    <row r="5" spans="1:18" ht="23.25">
      <c r="A5" s="239"/>
      <c r="B5" s="19"/>
      <c r="C5" s="458" t="s">
        <v>385</v>
      </c>
      <c r="D5" s="19"/>
      <c r="E5" s="19"/>
      <c r="F5" s="19"/>
      <c r="G5" s="19"/>
      <c r="H5" s="19"/>
      <c r="I5" s="19"/>
      <c r="J5" s="19"/>
      <c r="K5" s="19"/>
      <c r="L5" s="236"/>
      <c r="M5" s="19"/>
      <c r="N5" s="19"/>
      <c r="O5" s="19"/>
      <c r="P5" s="19"/>
      <c r="Q5" s="303"/>
      <c r="R5" s="19"/>
    </row>
    <row r="6" spans="1:18" ht="18">
      <c r="A6" s="235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3"/>
      <c r="R6" s="19"/>
    </row>
    <row r="7" spans="1:18" ht="26.25">
      <c r="A7" s="233"/>
      <c r="B7" s="19"/>
      <c r="C7" s="19"/>
      <c r="D7" s="19"/>
      <c r="E7" s="19"/>
      <c r="F7" s="288" t="s">
        <v>447</v>
      </c>
      <c r="G7" s="19"/>
      <c r="H7" s="19"/>
      <c r="I7" s="19"/>
      <c r="J7" s="19"/>
      <c r="K7" s="19"/>
      <c r="L7" s="236"/>
      <c r="M7" s="19"/>
      <c r="N7" s="19"/>
      <c r="O7" s="19"/>
      <c r="P7" s="19"/>
      <c r="Q7" s="303"/>
      <c r="R7" s="19"/>
    </row>
    <row r="8" spans="1:18" ht="25.5">
      <c r="A8" s="234"/>
      <c r="B8" s="237"/>
      <c r="C8" s="19"/>
      <c r="D8" s="19"/>
      <c r="E8" s="19"/>
      <c r="F8" s="19"/>
      <c r="G8" s="19"/>
      <c r="H8" s="238"/>
      <c r="I8" s="19"/>
      <c r="J8" s="19"/>
      <c r="K8" s="19"/>
      <c r="L8" s="19"/>
      <c r="M8" s="19"/>
      <c r="N8" s="19"/>
      <c r="O8" s="19"/>
      <c r="P8" s="19"/>
      <c r="Q8" s="303"/>
      <c r="R8" s="19"/>
    </row>
    <row r="9" spans="1:18" ht="12.75">
      <c r="A9" s="239"/>
      <c r="B9" s="19"/>
      <c r="C9" s="19"/>
      <c r="D9" s="19"/>
      <c r="E9" s="19"/>
      <c r="F9" s="19"/>
      <c r="G9" s="19"/>
      <c r="H9" s="240"/>
      <c r="I9" s="19"/>
      <c r="J9" s="19"/>
      <c r="K9" s="19"/>
      <c r="L9" s="19"/>
      <c r="M9" s="19"/>
      <c r="N9" s="19"/>
      <c r="O9" s="19"/>
      <c r="P9" s="19"/>
      <c r="Q9" s="303"/>
      <c r="R9" s="19"/>
    </row>
    <row r="10" spans="1:18" ht="45.75" customHeight="1">
      <c r="A10" s="239"/>
      <c r="B10" s="295" t="s">
        <v>321</v>
      </c>
      <c r="C10" s="19"/>
      <c r="D10" s="19"/>
      <c r="E10" s="19"/>
      <c r="F10" s="19"/>
      <c r="G10" s="19"/>
      <c r="H10" s="240"/>
      <c r="I10" s="289"/>
      <c r="J10" s="73"/>
      <c r="K10" s="73"/>
      <c r="L10" s="73"/>
      <c r="M10" s="73"/>
      <c r="N10" s="289"/>
      <c r="O10" s="73"/>
      <c r="P10" s="73"/>
      <c r="Q10" s="303"/>
      <c r="R10" s="19"/>
    </row>
    <row r="11" spans="1:19" ht="20.25">
      <c r="A11" s="239"/>
      <c r="B11" s="19"/>
      <c r="C11" s="19"/>
      <c r="D11" s="19"/>
      <c r="E11" s="19"/>
      <c r="F11" s="19"/>
      <c r="G11" s="19"/>
      <c r="H11" s="243"/>
      <c r="I11" s="486" t="s">
        <v>340</v>
      </c>
      <c r="J11" s="290"/>
      <c r="K11" s="290"/>
      <c r="L11" s="290"/>
      <c r="M11" s="290"/>
      <c r="N11" s="486" t="s">
        <v>341</v>
      </c>
      <c r="O11" s="290"/>
      <c r="P11" s="290"/>
      <c r="Q11" s="452"/>
      <c r="R11" s="246"/>
      <c r="S11" s="226"/>
    </row>
    <row r="12" spans="1:18" ht="12.75">
      <c r="A12" s="239"/>
      <c r="B12" s="19"/>
      <c r="C12" s="19"/>
      <c r="D12" s="19"/>
      <c r="E12" s="19"/>
      <c r="F12" s="19"/>
      <c r="G12" s="19"/>
      <c r="H12" s="240"/>
      <c r="I12" s="287"/>
      <c r="J12" s="287"/>
      <c r="K12" s="287"/>
      <c r="L12" s="287"/>
      <c r="M12" s="287"/>
      <c r="N12" s="287"/>
      <c r="O12" s="287"/>
      <c r="P12" s="287"/>
      <c r="Q12" s="303"/>
      <c r="R12" s="19"/>
    </row>
    <row r="13" spans="1:18" ht="26.25">
      <c r="A13" s="457">
        <v>1</v>
      </c>
      <c r="B13" s="458" t="s">
        <v>322</v>
      </c>
      <c r="C13" s="459"/>
      <c r="D13" s="459"/>
      <c r="E13" s="456"/>
      <c r="F13" s="456"/>
      <c r="G13" s="242"/>
      <c r="H13" s="453"/>
      <c r="I13" s="454">
        <f>NDPL!K167</f>
        <v>-8.657963704266663</v>
      </c>
      <c r="J13" s="288"/>
      <c r="K13" s="288"/>
      <c r="L13" s="288"/>
      <c r="M13" s="453"/>
      <c r="N13" s="454">
        <f>NDPL!P167</f>
        <v>-3.7714427426833335</v>
      </c>
      <c r="O13" s="288"/>
      <c r="P13" s="288"/>
      <c r="Q13" s="303"/>
      <c r="R13" s="19"/>
    </row>
    <row r="14" spans="1:18" ht="26.25">
      <c r="A14" s="457"/>
      <c r="B14" s="458"/>
      <c r="C14" s="459"/>
      <c r="D14" s="459"/>
      <c r="E14" s="456"/>
      <c r="F14" s="456"/>
      <c r="G14" s="242"/>
      <c r="H14" s="453"/>
      <c r="I14" s="454"/>
      <c r="J14" s="288"/>
      <c r="K14" s="288"/>
      <c r="L14" s="288"/>
      <c r="M14" s="453"/>
      <c r="N14" s="454"/>
      <c r="O14" s="288"/>
      <c r="P14" s="288"/>
      <c r="Q14" s="303"/>
      <c r="R14" s="19"/>
    </row>
    <row r="15" spans="1:18" ht="26.25">
      <c r="A15" s="457"/>
      <c r="B15" s="458"/>
      <c r="C15" s="459"/>
      <c r="D15" s="459"/>
      <c r="E15" s="456"/>
      <c r="F15" s="456"/>
      <c r="G15" s="237"/>
      <c r="H15" s="453"/>
      <c r="I15" s="454"/>
      <c r="J15" s="288"/>
      <c r="K15" s="288"/>
      <c r="L15" s="288"/>
      <c r="M15" s="453"/>
      <c r="N15" s="454"/>
      <c r="O15" s="288"/>
      <c r="P15" s="288"/>
      <c r="Q15" s="303"/>
      <c r="R15" s="19"/>
    </row>
    <row r="16" spans="1:18" ht="23.25" customHeight="1">
      <c r="A16" s="457">
        <v>2</v>
      </c>
      <c r="B16" s="458" t="s">
        <v>323</v>
      </c>
      <c r="C16" s="459"/>
      <c r="D16" s="459"/>
      <c r="E16" s="456"/>
      <c r="F16" s="456"/>
      <c r="G16" s="242"/>
      <c r="H16" s="453"/>
      <c r="I16" s="454">
        <f>BRPL!K187</f>
        <v>-3.699599119400001</v>
      </c>
      <c r="J16" s="288"/>
      <c r="K16" s="288"/>
      <c r="L16" s="288"/>
      <c r="M16" s="453"/>
      <c r="N16" s="454">
        <f>BRPL!P187</f>
        <v>-4.458196337775</v>
      </c>
      <c r="O16" s="288"/>
      <c r="P16" s="288"/>
      <c r="Q16" s="303"/>
      <c r="R16" s="19"/>
    </row>
    <row r="17" spans="1:18" ht="26.25">
      <c r="A17" s="457"/>
      <c r="B17" s="458"/>
      <c r="C17" s="459"/>
      <c r="D17" s="459"/>
      <c r="E17" s="456"/>
      <c r="F17" s="456"/>
      <c r="G17" s="242"/>
      <c r="H17" s="453"/>
      <c r="I17" s="454"/>
      <c r="J17" s="288"/>
      <c r="K17" s="288"/>
      <c r="L17" s="288"/>
      <c r="M17" s="453"/>
      <c r="N17" s="454"/>
      <c r="O17" s="288"/>
      <c r="P17" s="288"/>
      <c r="Q17" s="303"/>
      <c r="R17" s="19"/>
    </row>
    <row r="18" spans="1:18" ht="26.25">
      <c r="A18" s="457"/>
      <c r="B18" s="458"/>
      <c r="C18" s="459"/>
      <c r="D18" s="459"/>
      <c r="E18" s="456"/>
      <c r="F18" s="456"/>
      <c r="G18" s="237"/>
      <c r="H18" s="453"/>
      <c r="I18" s="454"/>
      <c r="J18" s="288"/>
      <c r="K18" s="288"/>
      <c r="L18" s="288"/>
      <c r="M18" s="453"/>
      <c r="N18" s="454"/>
      <c r="O18" s="288"/>
      <c r="P18" s="288"/>
      <c r="Q18" s="303"/>
      <c r="R18" s="19"/>
    </row>
    <row r="19" spans="1:18" ht="23.25" customHeight="1">
      <c r="A19" s="457">
        <v>3</v>
      </c>
      <c r="B19" s="458" t="s">
        <v>324</v>
      </c>
      <c r="C19" s="459"/>
      <c r="D19" s="459"/>
      <c r="E19" s="456"/>
      <c r="F19" s="456"/>
      <c r="G19" s="242"/>
      <c r="H19" s="453" t="s">
        <v>354</v>
      </c>
      <c r="I19" s="454">
        <f>BYPL!K175</f>
        <v>0.8265889742666641</v>
      </c>
      <c r="J19" s="288"/>
      <c r="K19" s="288"/>
      <c r="L19" s="288"/>
      <c r="M19" s="453"/>
      <c r="N19" s="454">
        <f>BYPL!P175</f>
        <v>-6.205657773566669</v>
      </c>
      <c r="O19" s="288"/>
      <c r="P19" s="288"/>
      <c r="Q19" s="303"/>
      <c r="R19" s="19"/>
    </row>
    <row r="20" spans="1:18" ht="26.25">
      <c r="A20" s="457"/>
      <c r="B20" s="458"/>
      <c r="C20" s="459"/>
      <c r="D20" s="459"/>
      <c r="E20" s="456"/>
      <c r="F20" s="456"/>
      <c r="G20" s="242"/>
      <c r="H20" s="453"/>
      <c r="I20" s="454"/>
      <c r="J20" s="288"/>
      <c r="K20" s="288"/>
      <c r="L20" s="288"/>
      <c r="M20" s="453"/>
      <c r="N20" s="454"/>
      <c r="O20" s="288"/>
      <c r="P20" s="288"/>
      <c r="Q20" s="303"/>
      <c r="R20" s="19"/>
    </row>
    <row r="21" spans="1:18" ht="26.25">
      <c r="A21" s="457"/>
      <c r="B21" s="460"/>
      <c r="C21" s="460"/>
      <c r="D21" s="460"/>
      <c r="E21" s="325"/>
      <c r="F21" s="325"/>
      <c r="G21" s="123"/>
      <c r="H21" s="453"/>
      <c r="I21" s="454"/>
      <c r="J21" s="288"/>
      <c r="K21" s="288"/>
      <c r="L21" s="288"/>
      <c r="M21" s="453"/>
      <c r="N21" s="454"/>
      <c r="O21" s="288"/>
      <c r="P21" s="288"/>
      <c r="Q21" s="303"/>
      <c r="R21" s="19"/>
    </row>
    <row r="22" spans="1:18" ht="26.25">
      <c r="A22" s="457">
        <v>4</v>
      </c>
      <c r="B22" s="458" t="s">
        <v>325</v>
      </c>
      <c r="C22" s="460"/>
      <c r="D22" s="460"/>
      <c r="E22" s="325"/>
      <c r="F22" s="325"/>
      <c r="G22" s="242"/>
      <c r="H22" s="453" t="s">
        <v>354</v>
      </c>
      <c r="I22" s="454">
        <f>NDMC!K85</f>
        <v>5.7695653076</v>
      </c>
      <c r="J22" s="288"/>
      <c r="K22" s="288"/>
      <c r="L22" s="288"/>
      <c r="M22" s="453"/>
      <c r="N22" s="454">
        <f>NDMC!P85</f>
        <v>-1.0282630631499998</v>
      </c>
      <c r="O22" s="288"/>
      <c r="P22" s="288"/>
      <c r="Q22" s="303"/>
      <c r="R22" s="19"/>
    </row>
    <row r="23" spans="1:18" ht="26.25">
      <c r="A23" s="457"/>
      <c r="B23" s="458"/>
      <c r="C23" s="460"/>
      <c r="D23" s="460"/>
      <c r="E23" s="325"/>
      <c r="F23" s="325"/>
      <c r="G23" s="242"/>
      <c r="H23" s="453"/>
      <c r="I23" s="454"/>
      <c r="J23" s="288"/>
      <c r="K23" s="288"/>
      <c r="L23" s="288"/>
      <c r="M23" s="453"/>
      <c r="N23" s="454"/>
      <c r="O23" s="288"/>
      <c r="P23" s="288"/>
      <c r="Q23" s="303"/>
      <c r="R23" s="19"/>
    </row>
    <row r="24" spans="1:18" ht="26.25">
      <c r="A24" s="457"/>
      <c r="B24" s="460"/>
      <c r="C24" s="460"/>
      <c r="D24" s="460"/>
      <c r="E24" s="325"/>
      <c r="F24" s="325"/>
      <c r="G24" s="123"/>
      <c r="H24" s="453"/>
      <c r="I24" s="454"/>
      <c r="J24" s="288"/>
      <c r="K24" s="288"/>
      <c r="L24" s="288"/>
      <c r="M24" s="453"/>
      <c r="N24" s="454"/>
      <c r="O24" s="288"/>
      <c r="P24" s="288"/>
      <c r="Q24" s="303"/>
      <c r="R24" s="19"/>
    </row>
    <row r="25" spans="1:18" ht="26.25">
      <c r="A25" s="457">
        <v>5</v>
      </c>
      <c r="B25" s="458" t="s">
        <v>326</v>
      </c>
      <c r="C25" s="460"/>
      <c r="D25" s="460"/>
      <c r="E25" s="325"/>
      <c r="F25" s="325"/>
      <c r="G25" s="242"/>
      <c r="H25" s="453" t="s">
        <v>354</v>
      </c>
      <c r="I25" s="454">
        <f>MES!K59</f>
        <v>0.1083961038</v>
      </c>
      <c r="J25" s="288"/>
      <c r="K25" s="288"/>
      <c r="L25" s="288"/>
      <c r="M25" s="453" t="s">
        <v>354</v>
      </c>
      <c r="N25" s="454">
        <f>MES!P59</f>
        <v>1.563389660175</v>
      </c>
      <c r="O25" s="288"/>
      <c r="P25" s="288"/>
      <c r="Q25" s="303"/>
      <c r="R25" s="19"/>
    </row>
    <row r="26" spans="1:18" ht="20.25">
      <c r="A26" s="239"/>
      <c r="B26" s="19"/>
      <c r="C26" s="19"/>
      <c r="D26" s="19"/>
      <c r="E26" s="19"/>
      <c r="F26" s="19"/>
      <c r="G26" s="19"/>
      <c r="H26" s="241"/>
      <c r="I26" s="455"/>
      <c r="J26" s="286"/>
      <c r="K26" s="286"/>
      <c r="L26" s="286"/>
      <c r="M26" s="286"/>
      <c r="N26" s="286"/>
      <c r="O26" s="286"/>
      <c r="P26" s="286"/>
      <c r="Q26" s="303"/>
      <c r="R26" s="19"/>
    </row>
    <row r="27" spans="1:18" ht="18">
      <c r="A27" s="235"/>
      <c r="B27" s="210"/>
      <c r="C27" s="244"/>
      <c r="D27" s="244"/>
      <c r="E27" s="244"/>
      <c r="F27" s="244"/>
      <c r="G27" s="245"/>
      <c r="H27" s="241"/>
      <c r="I27" s="19"/>
      <c r="J27" s="19"/>
      <c r="K27" s="19"/>
      <c r="L27" s="19"/>
      <c r="M27" s="19"/>
      <c r="N27" s="19"/>
      <c r="O27" s="19"/>
      <c r="P27" s="19"/>
      <c r="Q27" s="303"/>
      <c r="R27" s="19"/>
    </row>
    <row r="28" spans="1:18" ht="15">
      <c r="A28" s="239"/>
      <c r="B28" s="19"/>
      <c r="C28" s="19"/>
      <c r="D28" s="19"/>
      <c r="E28" s="19"/>
      <c r="F28" s="19"/>
      <c r="G28" s="19"/>
      <c r="H28" s="241"/>
      <c r="I28" s="19"/>
      <c r="J28" s="19"/>
      <c r="K28" s="19"/>
      <c r="L28" s="19"/>
      <c r="M28" s="19"/>
      <c r="N28" s="19"/>
      <c r="O28" s="19"/>
      <c r="P28" s="19"/>
      <c r="Q28" s="303"/>
      <c r="R28" s="19"/>
    </row>
    <row r="29" spans="1:18" ht="54" customHeight="1" thickBot="1">
      <c r="A29" s="451" t="s">
        <v>327</v>
      </c>
      <c r="B29" s="291"/>
      <c r="C29" s="291"/>
      <c r="D29" s="291"/>
      <c r="E29" s="291"/>
      <c r="F29" s="291"/>
      <c r="G29" s="291"/>
      <c r="H29" s="292"/>
      <c r="I29" s="292"/>
      <c r="J29" s="292"/>
      <c r="K29" s="292"/>
      <c r="L29" s="292"/>
      <c r="M29" s="292"/>
      <c r="N29" s="292"/>
      <c r="O29" s="292"/>
      <c r="P29" s="292"/>
      <c r="Q29" s="304"/>
      <c r="R29" s="19"/>
    </row>
    <row r="30" spans="1:9" ht="13.5" thickTop="1">
      <c r="A30" s="232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4" t="s">
        <v>353</v>
      </c>
      <c r="B33" s="19"/>
      <c r="C33" s="19"/>
      <c r="D33" s="19"/>
      <c r="E33" s="450"/>
      <c r="F33" s="450"/>
      <c r="G33" s="19"/>
      <c r="H33" s="19"/>
      <c r="I33" s="19"/>
    </row>
    <row r="34" spans="1:9" ht="15">
      <c r="A34" s="269"/>
      <c r="B34" s="269"/>
      <c r="C34" s="269"/>
      <c r="D34" s="269"/>
      <c r="E34" s="450"/>
      <c r="F34" s="450"/>
      <c r="G34" s="19"/>
      <c r="H34" s="19"/>
      <c r="I34" s="19"/>
    </row>
    <row r="35" spans="1:9" s="450" customFormat="1" ht="15" customHeight="1">
      <c r="A35" s="462" t="s">
        <v>361</v>
      </c>
      <c r="E35"/>
      <c r="F35"/>
      <c r="G35" s="269"/>
      <c r="H35" s="269"/>
      <c r="I35" s="269"/>
    </row>
    <row r="36" spans="1:9" s="450" customFormat="1" ht="15" customHeight="1">
      <c r="A36" s="462"/>
      <c r="E36"/>
      <c r="F36"/>
      <c r="H36" s="269"/>
      <c r="I36" s="269"/>
    </row>
    <row r="37" spans="1:9" s="450" customFormat="1" ht="15" customHeight="1">
      <c r="A37" s="462" t="s">
        <v>362</v>
      </c>
      <c r="E37"/>
      <c r="F37"/>
      <c r="I37" s="269"/>
    </row>
    <row r="38" spans="1:9" s="450" customFormat="1" ht="15" customHeight="1">
      <c r="A38" s="461"/>
      <c r="E38"/>
      <c r="F38"/>
      <c r="I38" s="269"/>
    </row>
    <row r="39" spans="1:9" s="450" customFormat="1" ht="15" customHeight="1">
      <c r="A39" s="462"/>
      <c r="E39"/>
      <c r="F39"/>
      <c r="I39" s="269"/>
    </row>
    <row r="40" spans="1:6" s="450" customFormat="1" ht="15" customHeight="1">
      <c r="A40" s="462"/>
      <c r="B40" s="4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A17" sqref="A17:IV17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398</v>
      </c>
      <c r="J1" s="19"/>
      <c r="K1" s="19"/>
      <c r="L1" s="19"/>
      <c r="M1" s="19"/>
      <c r="N1" s="51" t="s">
        <v>399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01/04/2016</v>
      </c>
      <c r="H2" s="36" t="str">
        <f>NDPL!H5</f>
        <v>INTIAL READING 01/03/2016</v>
      </c>
      <c r="I2" s="36" t="s">
        <v>4</v>
      </c>
      <c r="J2" s="36" t="s">
        <v>5</v>
      </c>
      <c r="K2" s="36" t="s">
        <v>6</v>
      </c>
      <c r="L2" s="38" t="str">
        <f>NDPL!G5</f>
        <v>FINAL READING 01/04/2016</v>
      </c>
      <c r="M2" s="36" t="str">
        <f>NDPL!H5</f>
        <v>INTIAL READING 01/03/2016</v>
      </c>
      <c r="N2" s="36" t="s">
        <v>4</v>
      </c>
      <c r="O2" s="36" t="s">
        <v>5</v>
      </c>
      <c r="P2" s="37" t="s">
        <v>6</v>
      </c>
      <c r="Q2" s="603"/>
    </row>
    <row r="3" ht="14.25" thickBot="1" thickTop="1"/>
    <row r="4" spans="1:17" ht="13.5" thickTop="1">
      <c r="A4" s="24"/>
      <c r="B4" s="294" t="s">
        <v>342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0"/>
    </row>
    <row r="5" spans="1:17" ht="12.75">
      <c r="A5" s="23"/>
      <c r="B5" s="146" t="s">
        <v>346</v>
      </c>
      <c r="C5" s="147" t="s">
        <v>279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1"/>
    </row>
    <row r="6" spans="1:17" s="618" customFormat="1" ht="15">
      <c r="A6" s="679">
        <v>1</v>
      </c>
      <c r="B6" s="680" t="s">
        <v>343</v>
      </c>
      <c r="C6" s="681">
        <v>4902492</v>
      </c>
      <c r="D6" s="144" t="s">
        <v>12</v>
      </c>
      <c r="E6" s="144" t="s">
        <v>281</v>
      </c>
      <c r="F6" s="682">
        <v>1500</v>
      </c>
      <c r="G6" s="410">
        <v>953750</v>
      </c>
      <c r="H6" s="331">
        <v>953412</v>
      </c>
      <c r="I6" s="477">
        <f>G6-H6</f>
        <v>338</v>
      </c>
      <c r="J6" s="477">
        <f>$F6*I6</f>
        <v>507000</v>
      </c>
      <c r="K6" s="649">
        <f>J6/1000000</f>
        <v>0.507</v>
      </c>
      <c r="L6" s="410">
        <v>979232</v>
      </c>
      <c r="M6" s="331">
        <v>979232</v>
      </c>
      <c r="N6" s="477">
        <f>L6-M6</f>
        <v>0</v>
      </c>
      <c r="O6" s="477">
        <f>$F6*N6</f>
        <v>0</v>
      </c>
      <c r="P6" s="649">
        <f>O6/1000000</f>
        <v>0</v>
      </c>
      <c r="Q6" s="622"/>
    </row>
    <row r="7" spans="1:17" s="618" customFormat="1" ht="15">
      <c r="A7" s="679">
        <v>2</v>
      </c>
      <c r="B7" s="680" t="s">
        <v>344</v>
      </c>
      <c r="C7" s="681">
        <v>5128477</v>
      </c>
      <c r="D7" s="144" t="s">
        <v>12</v>
      </c>
      <c r="E7" s="144" t="s">
        <v>281</v>
      </c>
      <c r="F7" s="682">
        <v>1500</v>
      </c>
      <c r="G7" s="410">
        <v>992943</v>
      </c>
      <c r="H7" s="331">
        <v>992867</v>
      </c>
      <c r="I7" s="477">
        <f>G7-H7</f>
        <v>76</v>
      </c>
      <c r="J7" s="477">
        <f>$F7*I7</f>
        <v>114000</v>
      </c>
      <c r="K7" s="649">
        <f>J7/1000000</f>
        <v>0.114</v>
      </c>
      <c r="L7" s="410">
        <v>992897</v>
      </c>
      <c r="M7" s="331">
        <v>992897</v>
      </c>
      <c r="N7" s="477">
        <f>L7-M7</f>
        <v>0</v>
      </c>
      <c r="O7" s="477">
        <f>$F7*N7</f>
        <v>0</v>
      </c>
      <c r="P7" s="649">
        <f>O7/1000000</f>
        <v>0</v>
      </c>
      <c r="Q7" s="622"/>
    </row>
    <row r="8" spans="1:17" s="754" customFormat="1" ht="15">
      <c r="A8" s="745">
        <v>3</v>
      </c>
      <c r="B8" s="746" t="s">
        <v>345</v>
      </c>
      <c r="C8" s="747">
        <v>4864840</v>
      </c>
      <c r="D8" s="748" t="s">
        <v>12</v>
      </c>
      <c r="E8" s="748" t="s">
        <v>281</v>
      </c>
      <c r="F8" s="749">
        <v>750</v>
      </c>
      <c r="G8" s="750">
        <v>897457</v>
      </c>
      <c r="H8" s="756">
        <v>898171</v>
      </c>
      <c r="I8" s="751">
        <f>G8-H8</f>
        <v>-714</v>
      </c>
      <c r="J8" s="751">
        <f>$F8*I8</f>
        <v>-535500</v>
      </c>
      <c r="K8" s="752">
        <f>J8/1000000</f>
        <v>-0.5355</v>
      </c>
      <c r="L8" s="750">
        <v>999301</v>
      </c>
      <c r="M8" s="756">
        <v>999301</v>
      </c>
      <c r="N8" s="751">
        <f>L8-M8</f>
        <v>0</v>
      </c>
      <c r="O8" s="751">
        <f>$F8*N8</f>
        <v>0</v>
      </c>
      <c r="P8" s="752">
        <f>O8/1000000</f>
        <v>0</v>
      </c>
      <c r="Q8" s="753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1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1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1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5" t="s">
        <v>319</v>
      </c>
      <c r="J12" s="19"/>
      <c r="K12" s="224">
        <f>SUM(K6:K8)</f>
        <v>0.08550000000000002</v>
      </c>
      <c r="L12" s="95"/>
      <c r="M12" s="21"/>
      <c r="N12" s="225" t="s">
        <v>319</v>
      </c>
      <c r="O12" s="19"/>
      <c r="P12" s="224">
        <f>SUM(P6:P8)</f>
        <v>0</v>
      </c>
      <c r="Q12" s="171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68"/>
      <c r="J13" s="19"/>
      <c r="K13" s="220"/>
      <c r="L13" s="95"/>
      <c r="M13" s="21"/>
      <c r="N13" s="368"/>
      <c r="O13" s="19"/>
      <c r="P13" s="220"/>
      <c r="Q13" s="171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1"/>
    </row>
    <row r="15" spans="1:17" ht="12.75">
      <c r="A15" s="23"/>
      <c r="B15" s="140" t="s">
        <v>155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1"/>
    </row>
    <row r="16" spans="1:17" ht="12.75">
      <c r="A16" s="129"/>
      <c r="B16" s="130" t="s">
        <v>278</v>
      </c>
      <c r="C16" s="131" t="s">
        <v>279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1"/>
    </row>
    <row r="17" spans="1:17" s="618" customFormat="1" ht="15">
      <c r="A17" s="134">
        <v>1</v>
      </c>
      <c r="B17" s="135" t="s">
        <v>280</v>
      </c>
      <c r="C17" s="136">
        <v>4902509</v>
      </c>
      <c r="D17" s="137" t="s">
        <v>12</v>
      </c>
      <c r="E17" s="137" t="s">
        <v>281</v>
      </c>
      <c r="F17" s="138">
        <v>5000</v>
      </c>
      <c r="G17" s="410">
        <v>997898</v>
      </c>
      <c r="H17" s="411">
        <v>997898</v>
      </c>
      <c r="I17" s="477">
        <f>G17-H17</f>
        <v>0</v>
      </c>
      <c r="J17" s="477">
        <f>$F17*I17</f>
        <v>0</v>
      </c>
      <c r="K17" s="649">
        <f>J17/1000000</f>
        <v>0</v>
      </c>
      <c r="L17" s="410">
        <v>31105</v>
      </c>
      <c r="M17" s="411">
        <v>30934</v>
      </c>
      <c r="N17" s="477">
        <f>L17-M17</f>
        <v>171</v>
      </c>
      <c r="O17" s="477">
        <f>$F17*N17</f>
        <v>855000</v>
      </c>
      <c r="P17" s="649">
        <f>O17/1000000</f>
        <v>0.855</v>
      </c>
      <c r="Q17" s="622"/>
    </row>
    <row r="18" spans="1:17" s="618" customFormat="1" ht="15">
      <c r="A18" s="134">
        <v>2</v>
      </c>
      <c r="B18" s="143" t="s">
        <v>282</v>
      </c>
      <c r="C18" s="136">
        <v>4864938</v>
      </c>
      <c r="D18" s="137" t="s">
        <v>12</v>
      </c>
      <c r="E18" s="137" t="s">
        <v>281</v>
      </c>
      <c r="F18" s="138">
        <v>1000</v>
      </c>
      <c r="G18" s="410">
        <v>999960</v>
      </c>
      <c r="H18" s="411">
        <v>999960</v>
      </c>
      <c r="I18" s="477">
        <f>G18-H18</f>
        <v>0</v>
      </c>
      <c r="J18" s="477">
        <f>$F18*I18</f>
        <v>0</v>
      </c>
      <c r="K18" s="649">
        <f>J18/1000000</f>
        <v>0</v>
      </c>
      <c r="L18" s="410">
        <v>975900</v>
      </c>
      <c r="M18" s="411">
        <v>975245</v>
      </c>
      <c r="N18" s="477">
        <f>L18-M18</f>
        <v>655</v>
      </c>
      <c r="O18" s="477">
        <f>$F18*N18</f>
        <v>655000</v>
      </c>
      <c r="P18" s="649">
        <f>O18/1000000</f>
        <v>0.655</v>
      </c>
      <c r="Q18" s="640"/>
    </row>
    <row r="19" spans="1:17" ht="15">
      <c r="A19" s="134">
        <v>3</v>
      </c>
      <c r="B19" s="135" t="s">
        <v>283</v>
      </c>
      <c r="C19" s="136">
        <v>4864947</v>
      </c>
      <c r="D19" s="137" t="s">
        <v>12</v>
      </c>
      <c r="E19" s="137" t="s">
        <v>281</v>
      </c>
      <c r="F19" s="138">
        <v>1000</v>
      </c>
      <c r="G19" s="407">
        <v>978843</v>
      </c>
      <c r="H19" s="408">
        <v>978812</v>
      </c>
      <c r="I19" s="74">
        <f>G19-H19</f>
        <v>31</v>
      </c>
      <c r="J19" s="74">
        <f>$F19*I19</f>
        <v>31000</v>
      </c>
      <c r="K19" s="76">
        <f>J19/1000000</f>
        <v>0.031</v>
      </c>
      <c r="L19" s="407">
        <v>991524</v>
      </c>
      <c r="M19" s="408">
        <v>991267</v>
      </c>
      <c r="N19" s="74">
        <f>L19-M19</f>
        <v>257</v>
      </c>
      <c r="O19" s="74">
        <f>$F19*N19</f>
        <v>257000</v>
      </c>
      <c r="P19" s="76">
        <f>O19/1000000</f>
        <v>0.257</v>
      </c>
      <c r="Q19" s="605"/>
    </row>
    <row r="20" spans="1:17" ht="12.75">
      <c r="A20" s="134"/>
      <c r="B20" s="135"/>
      <c r="C20" s="136"/>
      <c r="D20" s="137"/>
      <c r="E20" s="137"/>
      <c r="F20" s="139"/>
      <c r="G20" s="148"/>
      <c r="H20" s="19"/>
      <c r="I20" s="74"/>
      <c r="J20" s="74"/>
      <c r="K20" s="76"/>
      <c r="L20" s="75"/>
      <c r="M20" s="73"/>
      <c r="N20" s="74"/>
      <c r="O20" s="74"/>
      <c r="P20" s="76"/>
      <c r="Q20" s="171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1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1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5" t="s">
        <v>319</v>
      </c>
      <c r="J23" s="19"/>
      <c r="K23" s="224">
        <f>SUM(K17:K19)</f>
        <v>0.031</v>
      </c>
      <c r="L23" s="23"/>
      <c r="M23" s="19"/>
      <c r="N23" s="225" t="s">
        <v>319</v>
      </c>
      <c r="O23" s="19"/>
      <c r="P23" s="224">
        <f>SUM(P17:P19)</f>
        <v>1.767</v>
      </c>
      <c r="Q23" s="171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2016-04-28T08:43:27Z</cp:lastPrinted>
  <dcterms:created xsi:type="dcterms:W3CDTF">1996-10-14T23:33:28Z</dcterms:created>
  <dcterms:modified xsi:type="dcterms:W3CDTF">2016-04-28T08:46:03Z</dcterms:modified>
  <cp:category/>
  <cp:version/>
  <cp:contentType/>
  <cp:contentStatus/>
</cp:coreProperties>
</file>